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uto-CPAP uuring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<sst xmlns="http://schemas.openxmlformats.org/spreadsheetml/2006/main" count="81" uniqueCount="61">
  <si>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ERIARSTIABI TERVISHOIUTEENUSE KULUARVESTUSE ANDMED</t>
  </si>
  <si>
    <t>1. Töötajate andmed</t>
  </si>
  <si>
    <t>Ressursi kood</t>
  </si>
  <si>
    <t>Nimetus</t>
  </si>
  <si>
    <t>Töötajate arv</t>
  </si>
  <si>
    <t>2. Üle üheaastase kasutusajaga meditsiiniseadmete andmed</t>
  </si>
  <si>
    <t>Seadme nimetus</t>
  </si>
  <si>
    <t>Soetusmaksumus</t>
  </si>
  <si>
    <t>Amortisatsiooniaeg (aastates)</t>
  </si>
  <si>
    <t>Hoolduskulu aastas</t>
  </si>
  <si>
    <t>Kasutusaeg taotletava teenuse osutamiseks</t>
  </si>
  <si>
    <t>Käesoleva teenuse osutamisel optimaalne protseduuride arv seadme kohta aastas</t>
  </si>
  <si>
    <t>Seadme optimaalne tööaeg aastas (minutites)</t>
  </si>
  <si>
    <t>3. Ruumide andmed</t>
  </si>
  <si>
    <t>Ruumi nimetus</t>
  </si>
  <si>
    <t>Kasutusaeg</t>
  </si>
  <si>
    <t>4. Korduvkasutusega meditsiiniseadmed</t>
  </si>
  <si>
    <t xml:space="preserve">Nimetus </t>
  </si>
  <si>
    <t xml:space="preserve">Mõõtühik </t>
  </si>
  <si>
    <t xml:space="preserve">Kogus </t>
  </si>
  <si>
    <t>Kasutuskordade arv</t>
  </si>
  <si>
    <t>Ühiku hind</t>
  </si>
  <si>
    <t>5. Ühekordse kasutusega meditsiiniseadmed ja ravimid</t>
  </si>
  <si>
    <t>6. Tugiteenuste andmed</t>
  </si>
  <si>
    <t>Mõõtühik</t>
  </si>
  <si>
    <t>Pesupesemine</t>
  </si>
  <si>
    <t>Kilogramm</t>
  </si>
  <si>
    <t xml:space="preserve">Toitlustamine </t>
  </si>
  <si>
    <t xml:space="preserve">Voodipäev </t>
  </si>
  <si>
    <t xml:space="preserve">Sterilisatsioon </t>
  </si>
  <si>
    <t>Kuupmeeter</t>
  </si>
  <si>
    <t xml:space="preserve">Jäätmekäitlus </t>
  </si>
  <si>
    <t>7. Teised teenused</t>
  </si>
  <si>
    <t>Teenuse kood</t>
  </si>
  <si>
    <t>Teenuse nimetus</t>
  </si>
  <si>
    <t>Esitamise kuupäev:</t>
  </si>
  <si>
    <r>
      <t>Allkiri:</t>
    </r>
    <r>
      <rPr>
        <sz val="10"/>
        <rFont val="Arial"/>
        <family val="2"/>
      </rPr>
      <t>”</t>
    </r>
  </si>
  <si>
    <t>Teenuse osutamiseks vajalik aeg (s.h ettevalmistusaeg), min</t>
  </si>
  <si>
    <t>Õde</t>
  </si>
  <si>
    <t>tk</t>
  </si>
  <si>
    <t>SDM991113</t>
  </si>
  <si>
    <t>Arvuti töökoht</t>
  </si>
  <si>
    <t>SpO2 sõrmesensori fiksaator</t>
  </si>
  <si>
    <t>Puhastusvahend (Gutasept) 250ml</t>
  </si>
  <si>
    <t>Nahapuhastuspadjakesed (1000tk)</t>
  </si>
  <si>
    <t>l</t>
  </si>
  <si>
    <t>Pulssoksümeetri ühenduskaabel</t>
  </si>
  <si>
    <t>Testvesi õhuniisutile, l</t>
  </si>
  <si>
    <t>Õhuniisuti HumidAire 2i Humidifier</t>
  </si>
  <si>
    <t>Õhupuhastusfiltrid</t>
  </si>
  <si>
    <t>Õhuvoolik</t>
  </si>
  <si>
    <t>Auto -CPAP Sullivan ResMed AutoSet T, sh tarkvara</t>
  </si>
  <si>
    <t>Reslink (1/3 juhtudel)</t>
  </si>
  <si>
    <t>Xpod Oximeter to Reslink (1/3 juhtudel)</t>
  </si>
  <si>
    <t>PER0115</t>
  </si>
  <si>
    <t>Kopsuarst</t>
  </si>
  <si>
    <t>PER0509</t>
  </si>
  <si>
    <t>RÕHU TESTIMINE AUTO-CPAP-APARAADIGA UNEAEGSE HINGAMISHÄIRE RAVIKS (uuringu kestvus 2 nädalat)</t>
  </si>
  <si>
    <t>PIN993305</t>
  </si>
  <si>
    <t>Vastuvõtukabinet</t>
  </si>
  <si>
    <t>SpO2 sensor 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</si>
</sst>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 wrapText="1"/>
    </xf>
    <xf numFmtId="4" fontId="5" fillId="0" borderId="0" xfId="0" applyNumberFormat="1" applyFont="1" applyAlignment="1">
      <alignment/>
    </xf>
    <xf numFmtId="0" fontId="6" fillId="0" borderId="12" xfId="0" applyFont="1" applyBorder="1" applyAlignment="1">
      <alignment vertical="top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2" fontId="5" fillId="0" borderId="0" xfId="0" applyNumberFormat="1" applyFont="1" applyAlignment="1">
      <alignment/>
    </xf>
    <xf numFmtId="0" fontId="0" fillId="0" borderId="12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28575</xdr:rowOff>
    </xdr:from>
    <xdr:to>
      <xdr:col>7</xdr:col>
      <xdr:colOff>1047750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76725" y="190500"/>
          <a:ext cx="42767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Sotsiaalministri ....….08.2005. a määruse nr …... “ Sotsiaalministri 3. oktoobri 2002. a määruse nr 121 “Kindlustatud isikult tasu maksmise kohustuse Eesti Haigekassa poolt ülevõtmise kord ja tervishoiuteenuse osutajatele makstava tasu arvutamise metoodika” muutmine" lisa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“Sotsiaalministri 3. oktoobri 2002. a määruse nr 121 “Kindlustatud isikult tasu maksmise kohustuse ülevõtmise kord ja tervishoiuteenuse osutajatele makstava tasu arvutamise metoodika” lisa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5"/>
  <sheetViews>
    <sheetView tabSelected="1" zoomScale="80" zoomScaleNormal="80" zoomScalePageLayoutView="0" workbookViewId="0" topLeftCell="A7">
      <selection activeCell="J40" sqref="J40"/>
    </sheetView>
  </sheetViews>
  <sheetFormatPr defaultColWidth="17.8515625" defaultRowHeight="12.75"/>
  <cols>
    <col min="1" max="1" width="11.421875" style="14" customWidth="1"/>
    <col min="2" max="2" width="31.57421875" style="2" customWidth="1"/>
    <col min="3" max="3" width="11.7109375" style="2" customWidth="1"/>
    <col min="4" max="4" width="9.421875" style="2" customWidth="1"/>
    <col min="5" max="5" width="11.57421875" style="2" customWidth="1"/>
    <col min="6" max="6" width="15.57421875" style="2" customWidth="1"/>
    <col min="7" max="7" width="21.28125" style="2" customWidth="1"/>
    <col min="8" max="8" width="16.00390625" style="2" customWidth="1"/>
    <col min="9" max="9" width="6.00390625" style="2" customWidth="1"/>
    <col min="10" max="10" width="13.00390625" style="2" bestFit="1" customWidth="1"/>
    <col min="11" max="11" width="7.7109375" style="2" bestFit="1" customWidth="1"/>
    <col min="12" max="12" width="11.00390625" style="2" bestFit="1" customWidth="1"/>
    <col min="13" max="13" width="12.28125" style="35" bestFit="1" customWidth="1"/>
    <col min="14" max="16384" width="17.8515625" style="2" customWidth="1"/>
  </cols>
  <sheetData>
    <row r="3" ht="12.75">
      <c r="A3" s="1"/>
    </row>
    <row r="13" ht="12.75">
      <c r="A13" s="3" t="s">
        <v>0</v>
      </c>
    </row>
    <row r="14" ht="12.75">
      <c r="A14" s="15" t="s">
        <v>57</v>
      </c>
    </row>
    <row r="15" ht="12.75">
      <c r="A15" s="3" t="s">
        <v>1</v>
      </c>
    </row>
    <row r="16" spans="1:13" s="6" customFormat="1" ht="102">
      <c r="A16" s="4" t="s">
        <v>2</v>
      </c>
      <c r="B16" s="5" t="s">
        <v>3</v>
      </c>
      <c r="C16" s="5" t="s">
        <v>4</v>
      </c>
      <c r="D16" s="5" t="s">
        <v>37</v>
      </c>
      <c r="L16" s="38"/>
      <c r="M16" s="42"/>
    </row>
    <row r="17" spans="1:13" ht="12.75">
      <c r="A17" s="30" t="s">
        <v>54</v>
      </c>
      <c r="B17" s="31" t="s">
        <v>55</v>
      </c>
      <c r="C17" s="8">
        <v>1</v>
      </c>
      <c r="D17" s="8">
        <f>4*60</f>
        <v>240</v>
      </c>
      <c r="E17" s="18"/>
      <c r="L17" s="37"/>
      <c r="M17" s="40"/>
    </row>
    <row r="18" spans="1:13" ht="12.75">
      <c r="A18" s="30" t="s">
        <v>56</v>
      </c>
      <c r="B18" s="31" t="s">
        <v>38</v>
      </c>
      <c r="C18" s="8">
        <v>1</v>
      </c>
      <c r="D18" s="8">
        <f>4*60</f>
        <v>240</v>
      </c>
      <c r="E18" s="18"/>
      <c r="L18" s="37"/>
      <c r="M18" s="40"/>
    </row>
    <row r="19" spans="1:5" ht="12.75">
      <c r="A19" s="7"/>
      <c r="B19" s="8"/>
      <c r="C19" s="8"/>
      <c r="D19" s="8"/>
      <c r="E19" s="27"/>
    </row>
    <row r="21" ht="12.75">
      <c r="A21" s="3" t="s">
        <v>5</v>
      </c>
    </row>
    <row r="22" spans="1:13" s="6" customFormat="1" ht="63.75">
      <c r="A22" s="4" t="s">
        <v>2</v>
      </c>
      <c r="B22" s="5" t="s">
        <v>6</v>
      </c>
      <c r="C22" s="5" t="s">
        <v>7</v>
      </c>
      <c r="D22" s="5" t="s">
        <v>8</v>
      </c>
      <c r="E22" s="5" t="s">
        <v>9</v>
      </c>
      <c r="F22" s="5" t="s">
        <v>10</v>
      </c>
      <c r="G22" s="5" t="s">
        <v>11</v>
      </c>
      <c r="H22" s="5" t="s">
        <v>12</v>
      </c>
      <c r="L22" s="2"/>
      <c r="M22" s="35"/>
    </row>
    <row r="23" spans="1:13" ht="12.75">
      <c r="A23" s="9"/>
      <c r="B23" s="10" t="s">
        <v>52</v>
      </c>
      <c r="C23" s="19">
        <v>17500</v>
      </c>
      <c r="D23" s="10">
        <v>4</v>
      </c>
      <c r="E23" s="10">
        <f>ROUND(0.06*C23,-2)</f>
        <v>1100</v>
      </c>
      <c r="F23" s="29">
        <f>14*8*60/3</f>
        <v>2240</v>
      </c>
      <c r="G23" s="28">
        <v>250</v>
      </c>
      <c r="H23" s="32">
        <f>(52*7)*8*60</f>
        <v>174720</v>
      </c>
      <c r="I23" s="16"/>
      <c r="L23" s="37">
        <f>F23/14</f>
        <v>160</v>
      </c>
      <c r="M23" s="40"/>
    </row>
    <row r="24" spans="1:13" ht="25.5">
      <c r="A24" s="9"/>
      <c r="B24" s="10" t="s">
        <v>53</v>
      </c>
      <c r="C24" s="19">
        <v>19000</v>
      </c>
      <c r="D24" s="10">
        <v>2</v>
      </c>
      <c r="E24" s="10">
        <f>ROUND(0.06*C24,-2)</f>
        <v>1100</v>
      </c>
      <c r="F24" s="8">
        <f>F23</f>
        <v>2240</v>
      </c>
      <c r="G24" s="28">
        <v>250</v>
      </c>
      <c r="H24" s="32">
        <f>(52*7)*8*60</f>
        <v>174720</v>
      </c>
      <c r="I24" s="16"/>
      <c r="L24" s="37"/>
      <c r="M24" s="40"/>
    </row>
    <row r="25" spans="1:13" ht="25.5">
      <c r="A25" s="9"/>
      <c r="B25" s="10" t="s">
        <v>51</v>
      </c>
      <c r="C25" s="19">
        <v>9000</v>
      </c>
      <c r="D25" s="10">
        <v>5</v>
      </c>
      <c r="E25" s="10">
        <f>ROUND(0.06*C25,-2)</f>
        <v>500</v>
      </c>
      <c r="F25" s="29">
        <f>14*8*60</f>
        <v>6720</v>
      </c>
      <c r="G25" s="28">
        <v>250</v>
      </c>
      <c r="H25" s="32">
        <f>(52*7)*8*60</f>
        <v>174720</v>
      </c>
      <c r="I25" s="16"/>
      <c r="J25" s="43">
        <f>F25*G25</f>
        <v>1680000</v>
      </c>
      <c r="L25" s="37">
        <f>365*8*60</f>
        <v>175200</v>
      </c>
      <c r="M25" s="40"/>
    </row>
    <row r="26" spans="1:13" ht="12.75">
      <c r="A26" s="9" t="s">
        <v>40</v>
      </c>
      <c r="B26" s="10" t="s">
        <v>41</v>
      </c>
      <c r="C26" s="19">
        <v>34600</v>
      </c>
      <c r="D26" s="10">
        <v>3</v>
      </c>
      <c r="E26" s="10">
        <f>ROUND(0.06*C26,-2)</f>
        <v>2100</v>
      </c>
      <c r="F26" s="34">
        <f>D17</f>
        <v>240</v>
      </c>
      <c r="G26" s="28"/>
      <c r="H26" s="32">
        <v>120000</v>
      </c>
      <c r="I26" s="16"/>
      <c r="L26" s="37"/>
      <c r="M26" s="40"/>
    </row>
    <row r="27" spans="1:13" ht="12.75">
      <c r="A27" s="9"/>
      <c r="B27" s="10"/>
      <c r="C27" s="10"/>
      <c r="D27" s="10"/>
      <c r="E27" s="10"/>
      <c r="F27" s="10"/>
      <c r="G27" s="10"/>
      <c r="H27" s="10"/>
      <c r="I27" s="25"/>
      <c r="L27" s="37"/>
      <c r="M27" s="40"/>
    </row>
    <row r="28" spans="12:13" ht="12.75">
      <c r="L28" s="37"/>
      <c r="M28" s="40"/>
    </row>
    <row r="29" ht="12.75">
      <c r="A29" s="3" t="s">
        <v>13</v>
      </c>
    </row>
    <row r="30" spans="1:13" s="13" customFormat="1" ht="25.5">
      <c r="A30" s="4" t="s">
        <v>2</v>
      </c>
      <c r="B30" s="11" t="s">
        <v>14</v>
      </c>
      <c r="C30" s="12" t="s">
        <v>15</v>
      </c>
      <c r="L30" s="2"/>
      <c r="M30" s="35"/>
    </row>
    <row r="31" spans="1:13" ht="12.75">
      <c r="A31" s="9" t="s">
        <v>58</v>
      </c>
      <c r="B31" s="10" t="s">
        <v>59</v>
      </c>
      <c r="C31" s="34">
        <f>D17</f>
        <v>240</v>
      </c>
      <c r="D31" s="33"/>
      <c r="L31" s="37"/>
      <c r="M31" s="40"/>
    </row>
    <row r="32" spans="1:3" ht="12.75">
      <c r="A32" s="9"/>
      <c r="B32" s="10"/>
      <c r="C32" s="23"/>
    </row>
    <row r="33" spans="12:13" ht="12.75">
      <c r="L33" s="13"/>
      <c r="M33" s="41"/>
    </row>
    <row r="34" spans="1:13" ht="12.75">
      <c r="A34" s="3" t="s">
        <v>16</v>
      </c>
      <c r="L34" s="37"/>
      <c r="M34" s="40"/>
    </row>
    <row r="35" spans="1:13" s="6" customFormat="1" ht="25.5">
      <c r="A35" s="4" t="s">
        <v>2</v>
      </c>
      <c r="B35" s="12" t="s">
        <v>17</v>
      </c>
      <c r="C35" s="12" t="s">
        <v>18</v>
      </c>
      <c r="D35" s="12" t="s">
        <v>19</v>
      </c>
      <c r="E35" s="12" t="s">
        <v>20</v>
      </c>
      <c r="F35" s="12" t="s">
        <v>21</v>
      </c>
      <c r="L35" s="37"/>
      <c r="M35" s="40"/>
    </row>
    <row r="36" spans="1:13" ht="12.75">
      <c r="A36" s="9"/>
      <c r="B36" s="10" t="s">
        <v>60</v>
      </c>
      <c r="C36" s="10" t="s">
        <v>39</v>
      </c>
      <c r="D36" s="10">
        <v>1</v>
      </c>
      <c r="E36" s="10">
        <v>50</v>
      </c>
      <c r="F36" s="19">
        <v>3473.6486</v>
      </c>
      <c r="G36" s="22">
        <f>D36/14</f>
        <v>0.07142857142857142</v>
      </c>
      <c r="H36" s="36"/>
      <c r="L36" s="37"/>
      <c r="M36" s="40"/>
    </row>
    <row r="37" spans="1:13" ht="14.25" customHeight="1">
      <c r="A37" s="9"/>
      <c r="B37" s="28" t="s">
        <v>48</v>
      </c>
      <c r="C37" s="10" t="s">
        <v>39</v>
      </c>
      <c r="D37" s="10">
        <v>1</v>
      </c>
      <c r="E37" s="10">
        <v>100</v>
      </c>
      <c r="F37" s="19">
        <v>48899.2</v>
      </c>
      <c r="G37" s="17"/>
      <c r="H37" s="36"/>
      <c r="L37" s="37"/>
      <c r="M37" s="40"/>
    </row>
    <row r="38" spans="1:13" ht="12.75">
      <c r="A38" s="9"/>
      <c r="B38" s="28" t="e">
        <f>#REF!</f>
        <v>#REF!</v>
      </c>
      <c r="C38" s="28" t="e">
        <f>#REF!</f>
        <v>#REF!</v>
      </c>
      <c r="D38" s="10">
        <f>7*2*30%</f>
        <v>4.2</v>
      </c>
      <c r="E38" s="10">
        <v>300</v>
      </c>
      <c r="F38" s="19">
        <v>4200</v>
      </c>
      <c r="G38" s="17"/>
      <c r="H38" s="36"/>
      <c r="L38" s="37"/>
      <c r="M38" s="40"/>
    </row>
    <row r="39" spans="1:13" ht="12.75">
      <c r="A39" s="9"/>
      <c r="B39" s="28" t="e">
        <f>#REF!</f>
        <v>#REF!</v>
      </c>
      <c r="C39" s="10" t="e">
        <f>#REF!</f>
        <v>#REF!</v>
      </c>
      <c r="D39" s="10">
        <f>7*2*70%</f>
        <v>9.799999999999999</v>
      </c>
      <c r="E39" s="10">
        <v>300</v>
      </c>
      <c r="F39" s="19">
        <v>2575</v>
      </c>
      <c r="G39" s="17"/>
      <c r="H39" s="36"/>
      <c r="L39" s="37"/>
      <c r="M39" s="40"/>
    </row>
    <row r="40" spans="1:13" ht="12.75">
      <c r="A40" s="9"/>
      <c r="B40" s="28" t="s">
        <v>49</v>
      </c>
      <c r="C40" s="10" t="s">
        <v>39</v>
      </c>
      <c r="D40" s="10">
        <v>1</v>
      </c>
      <c r="E40" s="10">
        <v>14</v>
      </c>
      <c r="F40" s="19">
        <v>31.05</v>
      </c>
      <c r="G40" s="17"/>
      <c r="H40" s="36"/>
      <c r="L40" s="37"/>
      <c r="M40" s="40"/>
    </row>
    <row r="41" spans="1:13" ht="12.75">
      <c r="A41" s="9"/>
      <c r="B41" s="28" t="s">
        <v>50</v>
      </c>
      <c r="C41" s="10" t="s">
        <v>39</v>
      </c>
      <c r="D41" s="10">
        <v>1</v>
      </c>
      <c r="E41" s="10">
        <v>100</v>
      </c>
      <c r="F41" s="19">
        <v>28560</v>
      </c>
      <c r="G41" s="17"/>
      <c r="H41" s="36"/>
      <c r="L41" s="37"/>
      <c r="M41" s="40"/>
    </row>
    <row r="42" spans="1:13" ht="12.75">
      <c r="A42" s="9"/>
      <c r="B42" s="28" t="s">
        <v>46</v>
      </c>
      <c r="C42" s="10" t="s">
        <v>39</v>
      </c>
      <c r="D42" s="10">
        <v>1</v>
      </c>
      <c r="E42" s="10">
        <v>100</v>
      </c>
      <c r="F42" s="19">
        <v>1625.096</v>
      </c>
      <c r="G42" s="17"/>
      <c r="H42" s="36"/>
      <c r="L42" s="37"/>
      <c r="M42" s="40"/>
    </row>
    <row r="43" spans="1:13" ht="12.75">
      <c r="A43" s="9"/>
      <c r="B43" s="10"/>
      <c r="C43" s="10"/>
      <c r="D43" s="10"/>
      <c r="E43" s="10"/>
      <c r="F43" s="10"/>
      <c r="G43" s="17"/>
      <c r="H43" s="17"/>
      <c r="L43" s="37"/>
      <c r="M43" s="40"/>
    </row>
    <row r="44" spans="1:13" ht="12.75">
      <c r="A44" s="9"/>
      <c r="B44" s="10"/>
      <c r="C44" s="10"/>
      <c r="D44" s="10"/>
      <c r="E44" s="10"/>
      <c r="F44" s="10"/>
      <c r="G44" s="26"/>
      <c r="L44" s="37"/>
      <c r="M44" s="40"/>
    </row>
    <row r="45" spans="12:13" ht="12.75">
      <c r="L45" s="37"/>
      <c r="M45" s="40"/>
    </row>
    <row r="46" spans="1:13" ht="12.75">
      <c r="A46" s="3" t="s">
        <v>22</v>
      </c>
      <c r="L46" s="37"/>
      <c r="M46" s="40"/>
    </row>
    <row r="47" spans="1:13" s="13" customFormat="1" ht="25.5">
      <c r="A47" s="4" t="s">
        <v>2</v>
      </c>
      <c r="B47" s="12" t="s">
        <v>17</v>
      </c>
      <c r="C47" s="12" t="s">
        <v>18</v>
      </c>
      <c r="D47" s="12" t="s">
        <v>19</v>
      </c>
      <c r="E47" s="12" t="s">
        <v>21</v>
      </c>
      <c r="L47" s="37"/>
      <c r="M47" s="40"/>
    </row>
    <row r="48" spans="1:13" ht="12.75">
      <c r="A48" s="9"/>
      <c r="B48" s="20" t="s">
        <v>42</v>
      </c>
      <c r="C48" s="10" t="s">
        <v>39</v>
      </c>
      <c r="D48" s="10">
        <v>5</v>
      </c>
      <c r="E48" s="21">
        <v>23.56</v>
      </c>
      <c r="F48" s="22"/>
      <c r="L48" s="37"/>
      <c r="M48" s="37"/>
    </row>
    <row r="49" spans="1:13" ht="12.75">
      <c r="A49" s="9"/>
      <c r="B49" s="20" t="s">
        <v>43</v>
      </c>
      <c r="C49" s="10" t="s">
        <v>45</v>
      </c>
      <c r="D49" s="10">
        <f>0.003</f>
        <v>0.003</v>
      </c>
      <c r="E49" s="21">
        <v>167</v>
      </c>
      <c r="F49" s="22"/>
      <c r="L49" s="37"/>
      <c r="M49" s="37"/>
    </row>
    <row r="50" spans="1:13" ht="12.75">
      <c r="A50" s="9"/>
      <c r="B50" s="20" t="s">
        <v>47</v>
      </c>
      <c r="C50" s="10" t="s">
        <v>45</v>
      </c>
      <c r="D50" s="10">
        <v>1</v>
      </c>
      <c r="E50" s="10">
        <v>25</v>
      </c>
      <c r="F50" s="22"/>
      <c r="L50" s="37"/>
      <c r="M50" s="37"/>
    </row>
    <row r="51" spans="1:13" ht="12.75">
      <c r="A51" s="9"/>
      <c r="B51" s="10" t="s">
        <v>44</v>
      </c>
      <c r="C51" s="10" t="s">
        <v>39</v>
      </c>
      <c r="D51" s="10">
        <v>4</v>
      </c>
      <c r="E51" s="10">
        <f>36/1000</f>
        <v>0.036</v>
      </c>
      <c r="F51" s="22"/>
      <c r="L51" s="37"/>
      <c r="M51" s="37"/>
    </row>
    <row r="52" spans="1:13" ht="12.75">
      <c r="A52" s="9"/>
      <c r="B52" s="10"/>
      <c r="C52" s="10"/>
      <c r="D52" s="10"/>
      <c r="E52" s="10"/>
      <c r="F52" s="24"/>
      <c r="L52" s="37"/>
      <c r="M52" s="40"/>
    </row>
    <row r="53" spans="12:13" ht="12.75">
      <c r="L53" s="37"/>
      <c r="M53" s="40"/>
    </row>
    <row r="54" ht="12.75">
      <c r="A54" s="3" t="s">
        <v>23</v>
      </c>
    </row>
    <row r="55" spans="1:13" s="13" customFormat="1" ht="25.5">
      <c r="A55" s="4" t="s">
        <v>2</v>
      </c>
      <c r="B55" s="12" t="s">
        <v>17</v>
      </c>
      <c r="C55" s="12" t="s">
        <v>24</v>
      </c>
      <c r="D55" s="12" t="s">
        <v>19</v>
      </c>
      <c r="L55" s="2"/>
      <c r="M55" s="35"/>
    </row>
    <row r="56" spans="1:4" ht="12.75">
      <c r="A56" s="9"/>
      <c r="B56" s="10" t="s">
        <v>25</v>
      </c>
      <c r="C56" s="10" t="s">
        <v>26</v>
      </c>
      <c r="D56" s="10"/>
    </row>
    <row r="57" spans="1:4" ht="12.75">
      <c r="A57" s="9"/>
      <c r="B57" s="10" t="s">
        <v>27</v>
      </c>
      <c r="C57" s="10" t="s">
        <v>28</v>
      </c>
      <c r="D57" s="10"/>
    </row>
    <row r="58" spans="1:13" ht="12.75">
      <c r="A58" s="9"/>
      <c r="B58" s="10" t="s">
        <v>29</v>
      </c>
      <c r="C58" s="10" t="s">
        <v>30</v>
      </c>
      <c r="D58" s="10"/>
      <c r="L58" s="13"/>
      <c r="M58" s="41"/>
    </row>
    <row r="59" spans="1:4" ht="12.75">
      <c r="A59" s="9"/>
      <c r="B59" s="10" t="s">
        <v>31</v>
      </c>
      <c r="C59" s="10" t="s">
        <v>26</v>
      </c>
      <c r="D59" s="10"/>
    </row>
    <row r="60" spans="12:13" ht="12.75">
      <c r="L60" s="37"/>
      <c r="M60" s="37"/>
    </row>
    <row r="61" spans="1:13" ht="12.75">
      <c r="A61" s="3" t="s">
        <v>32</v>
      </c>
      <c r="L61" s="37"/>
      <c r="M61" s="37"/>
    </row>
    <row r="62" spans="1:13" s="13" customFormat="1" ht="25.5">
      <c r="A62" s="4" t="s">
        <v>33</v>
      </c>
      <c r="B62" s="12" t="s">
        <v>34</v>
      </c>
      <c r="C62" s="12" t="s">
        <v>19</v>
      </c>
      <c r="L62" s="37"/>
      <c r="M62" s="37"/>
    </row>
    <row r="63" spans="1:13" ht="12.75">
      <c r="A63" s="9"/>
      <c r="B63" s="10"/>
      <c r="C63" s="10"/>
      <c r="L63" s="37"/>
      <c r="M63" s="37"/>
    </row>
    <row r="64" spans="1:13" ht="12.75">
      <c r="A64" s="9"/>
      <c r="B64" s="10"/>
      <c r="C64" s="10"/>
      <c r="L64" s="37"/>
      <c r="M64" s="37"/>
    </row>
    <row r="65" spans="1:13" ht="12.75">
      <c r="A65" s="9"/>
      <c r="B65" s="10"/>
      <c r="C65" s="10"/>
      <c r="L65" s="37"/>
      <c r="M65" s="37"/>
    </row>
    <row r="66" spans="12:13" ht="12.75">
      <c r="L66" s="37"/>
      <c r="M66" s="37"/>
    </row>
    <row r="67" spans="1:13" ht="12.75">
      <c r="A67" s="3" t="s">
        <v>35</v>
      </c>
      <c r="F67"/>
      <c r="L67" s="37"/>
      <c r="M67" s="37"/>
    </row>
    <row r="68" spans="1:13" ht="12.75">
      <c r="A68" s="2"/>
      <c r="L68" s="37"/>
      <c r="M68" s="39"/>
    </row>
    <row r="69" spans="1:13" ht="12.75">
      <c r="A69" s="3" t="s">
        <v>36</v>
      </c>
      <c r="L69" s="37"/>
      <c r="M69" s="37"/>
    </row>
    <row r="70" ht="12.75">
      <c r="A70" s="2"/>
    </row>
    <row r="74" spans="12:13" ht="12.75">
      <c r="L74" s="37"/>
      <c r="M74" s="40"/>
    </row>
    <row r="75" spans="12:13" ht="12.75">
      <c r="L75" s="37"/>
      <c r="M75" s="40"/>
    </row>
    <row r="85" ht="12.75">
      <c r="M85" s="42"/>
    </row>
  </sheetData>
  <sheetProtection/>
  <printOptions/>
  <pageMargins left="0.32" right="0.17" top="0.33" bottom="0.35" header="0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Wana</dc:creator>
  <cp:keywords/>
  <dc:description/>
  <cp:lastModifiedBy>Kersti Esnar</cp:lastModifiedBy>
  <cp:lastPrinted>2006-05-22T13:47:15Z</cp:lastPrinted>
  <dcterms:created xsi:type="dcterms:W3CDTF">2006-05-17T21:04:11Z</dcterms:created>
  <dcterms:modified xsi:type="dcterms:W3CDTF">2014-03-03T09:08:29Z</dcterms:modified>
  <cp:category/>
  <cp:version/>
  <cp:contentType/>
  <cp:contentStatus/>
</cp:coreProperties>
</file>