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4460" windowHeight="8250" activeTab="0"/>
  </bookViews>
  <sheets>
    <sheet name="Polügraaf." sheetId="1" r:id="rId1"/>
  </sheets>
  <definedNames/>
  <calcPr fullCalcOnLoad="1"/>
</workbook>
</file>

<file path=xl/sharedStrings.xml><?xml version="1.0" encoding="utf-8"?>
<sst xmlns="http://schemas.openxmlformats.org/spreadsheetml/2006/main" count="116" uniqueCount="83">
  <si>
    <t>ERIARSTIABI TERVISHOIUTEENUSE KULUARVESTUSE ANDMED</t>
  </si>
  <si>
    <t>1. Töötajate andmed</t>
  </si>
  <si>
    <t>Ressursi kood</t>
  </si>
  <si>
    <t>Nimetus</t>
  </si>
  <si>
    <t>Töötajate arv</t>
  </si>
  <si>
    <t>2. Üle üheaastase kasutusajaga meditsiiniseadmete andmed</t>
  </si>
  <si>
    <t>Seadme nimetus</t>
  </si>
  <si>
    <t>Soetusmaksumus</t>
  </si>
  <si>
    <t>Amortisatsiooniaeg (aastates)</t>
  </si>
  <si>
    <t>Hoolduskulu aastas</t>
  </si>
  <si>
    <t>Kasutusaeg taotletava teenuse osutamiseks</t>
  </si>
  <si>
    <t>Käesoleva teenuse osutamisel optimaalne protseduuride arv seadme kohta aastas</t>
  </si>
  <si>
    <t>Seadme optimaalne tööaeg aastas (minutites)</t>
  </si>
  <si>
    <t>3. Ruumide andmed</t>
  </si>
  <si>
    <t>Ruumi nimetus</t>
  </si>
  <si>
    <t>Kasutusaeg</t>
  </si>
  <si>
    <t>4. Korduvkasutusega meditsiiniseadmed</t>
  </si>
  <si>
    <t xml:space="preserve">Nimetus </t>
  </si>
  <si>
    <t xml:space="preserve">Mõõtühik </t>
  </si>
  <si>
    <t xml:space="preserve">Kogus </t>
  </si>
  <si>
    <t>Kasutuskordade arv</t>
  </si>
  <si>
    <t>Ühiku hind</t>
  </si>
  <si>
    <t>5. Ühekordse kasutusega meditsiiniseadmed ja ravimid</t>
  </si>
  <si>
    <t>6. Tugiteenuste andmed</t>
  </si>
  <si>
    <t>Mõõtühik</t>
  </si>
  <si>
    <t>Pesupesemine</t>
  </si>
  <si>
    <t>Kilogramm</t>
  </si>
  <si>
    <t xml:space="preserve">Toitlustamine </t>
  </si>
  <si>
    <t xml:space="preserve">Voodipäev </t>
  </si>
  <si>
    <t xml:space="preserve">Sterilisatsioon </t>
  </si>
  <si>
    <t>Kuupmeeter</t>
  </si>
  <si>
    <t xml:space="preserve">Jäätmekäitlus </t>
  </si>
  <si>
    <t>7. Teised teenused</t>
  </si>
  <si>
    <t>Teenuse kood</t>
  </si>
  <si>
    <t>Teenuse nimetus</t>
  </si>
  <si>
    <t>Esitamise kuupäev:</t>
  </si>
  <si>
    <r>
      <t>Allkiri:</t>
    </r>
    <r>
      <rPr>
        <sz val="10"/>
        <rFont val="Arial"/>
        <family val="2"/>
      </rPr>
      <t>”</t>
    </r>
  </si>
  <si>
    <t>Teenuse osutamiseks vajalik aeg (s.h ettevalmistusaeg), min</t>
  </si>
  <si>
    <t>Õde</t>
  </si>
  <si>
    <t>Teip Mefix/3M Vm. 5m</t>
  </si>
  <si>
    <t>m</t>
  </si>
  <si>
    <t>tk</t>
  </si>
  <si>
    <t>SDM991113</t>
  </si>
  <si>
    <t>Arvuti töökoht</t>
  </si>
  <si>
    <t>SpO2 sõrmesensori fiksaator</t>
  </si>
  <si>
    <t>EKG elektroodide kleepsud (Small Wet Gel), 2 tk</t>
  </si>
  <si>
    <t>Õhuvoolusensor (ninakanüül)</t>
  </si>
  <si>
    <t>Puhastusvahend (Gutasept) 250ml</t>
  </si>
  <si>
    <t>Kõhu- ja hingamisliigutuste elektroodirull, 20m/ rull</t>
  </si>
  <si>
    <t>Kaablihoidja</t>
  </si>
  <si>
    <t>Puhastusgeel NuPrep Skin 114g/ tuub</t>
  </si>
  <si>
    <t>Nahapuhastuspadjakesed (1000tk)</t>
  </si>
  <si>
    <t>CPAP tubing voolik (30% juhtudel)</t>
  </si>
  <si>
    <t>l</t>
  </si>
  <si>
    <t>g</t>
  </si>
  <si>
    <t>Norskamise sensor</t>
  </si>
  <si>
    <t>Kehaasendi sensor</t>
  </si>
  <si>
    <t xml:space="preserve">Jäsemeliigutuste sensor </t>
  </si>
  <si>
    <t>Kõhuliigutuste amplituudi jälgimise vöö</t>
  </si>
  <si>
    <t>Hingamisliigutuste amplituudi jälgimise vöö</t>
  </si>
  <si>
    <t>Piezo elektrood hingamisliigutuste jälgimiseks</t>
  </si>
  <si>
    <t>Piezo elektrood kõhuliigutuste jälgimiseks</t>
  </si>
  <si>
    <t>Elastikvöö aparaadi hoidmiseks (erinevad suurused)</t>
  </si>
  <si>
    <t>EKG elektroodi kaabel (green)</t>
  </si>
  <si>
    <t>EKG elektroodi kaabel (orange)</t>
  </si>
  <si>
    <t>EKG elektroodi maanduskaabel (must)</t>
  </si>
  <si>
    <t>Pulssoksümeetri ühenduskaabel</t>
  </si>
  <si>
    <t>Õhuvoolu termistor 60 cm</t>
  </si>
  <si>
    <t>Hingamise polügraafilise uuringu aparaat</t>
  </si>
  <si>
    <t>Flash card 64MB</t>
  </si>
  <si>
    <t>Flash card`i lugeja</t>
  </si>
  <si>
    <t>Aparaadiväline pulssoksümeeter (XPOD)</t>
  </si>
  <si>
    <t>PER0115</t>
  </si>
  <si>
    <t>Kopsuarst</t>
  </si>
  <si>
    <t>PER0509</t>
  </si>
  <si>
    <t>KOGUÖÖ HINGAMISE POLÜGRAAFILINE UURING</t>
  </si>
  <si>
    <t>PIN243501</t>
  </si>
  <si>
    <t>Palat - nakkus ja pulmonoloogia</t>
  </si>
  <si>
    <t>PIN993305</t>
  </si>
  <si>
    <t>Vastuvõtukabinet</t>
  </si>
  <si>
    <t>SpO2 sensor II</t>
  </si>
  <si>
    <t>OST4402</t>
  </si>
  <si>
    <t>OST4401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</si>
</sst>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FF"/>
      <name val="Arial"/>
      <family val="2"/>
    </font>
    <font>
      <b/>
      <sz val="10"/>
      <color rgb="FFFF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2" fontId="2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vertical="top" wrapText="1"/>
    </xf>
    <xf numFmtId="0" fontId="3" fillId="0" borderId="13" xfId="0" applyFont="1" applyBorder="1" applyAlignment="1">
      <alignment horizontal="justify" vertical="top" wrapText="1"/>
    </xf>
    <xf numFmtId="0" fontId="3" fillId="0" borderId="13" xfId="0" applyFont="1" applyBorder="1" applyAlignment="1">
      <alignment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3" fontId="0" fillId="0" borderId="12" xfId="0" applyNumberFormat="1" applyFont="1" applyBorder="1" applyAlignment="1">
      <alignment vertical="top" wrapText="1"/>
    </xf>
    <xf numFmtId="0" fontId="0" fillId="0" borderId="12" xfId="0" applyFont="1" applyBorder="1" applyAlignment="1">
      <alignment horizontal="left" vertical="top" wrapText="1"/>
    </xf>
    <xf numFmtId="4" fontId="0" fillId="0" borderId="12" xfId="0" applyNumberFormat="1" applyFont="1" applyBorder="1" applyAlignment="1">
      <alignment vertical="top" wrapText="1"/>
    </xf>
    <xf numFmtId="4" fontId="5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0" fontId="0" fillId="0" borderId="12" xfId="0" applyFont="1" applyFill="1" applyBorder="1" applyAlignment="1">
      <alignment vertical="top" wrapText="1"/>
    </xf>
    <xf numFmtId="2" fontId="0" fillId="0" borderId="12" xfId="0" applyNumberFormat="1" applyFont="1" applyBorder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3" fontId="0" fillId="0" borderId="12" xfId="0" applyNumberFormat="1" applyFont="1" applyFill="1" applyBorder="1" applyAlignment="1">
      <alignment vertical="top" wrapText="1"/>
    </xf>
    <xf numFmtId="2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0" fillId="0" borderId="12" xfId="0" applyFont="1" applyBorder="1" applyAlignment="1">
      <alignment vertical="top" wrapText="1"/>
    </xf>
    <xf numFmtId="2" fontId="6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5" fontId="0" fillId="0" borderId="12" xfId="0" applyNumberFormat="1" applyFont="1" applyBorder="1" applyAlignment="1">
      <alignment vertical="top" wrapText="1"/>
    </xf>
    <xf numFmtId="2" fontId="40" fillId="0" borderId="0" xfId="0" applyNumberFormat="1" applyFont="1" applyAlignment="1">
      <alignment/>
    </xf>
    <xf numFmtId="2" fontId="41" fillId="0" borderId="0" xfId="0" applyNumberFormat="1" applyFont="1" applyAlignment="1">
      <alignment/>
    </xf>
    <xf numFmtId="164" fontId="2" fillId="0" borderId="0" xfId="0" applyNumberFormat="1" applyFont="1" applyAlignment="1">
      <alignment wrapText="1"/>
    </xf>
    <xf numFmtId="164" fontId="40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4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1</xdr:row>
      <xdr:rowOff>28575</xdr:rowOff>
    </xdr:from>
    <xdr:to>
      <xdr:col>7</xdr:col>
      <xdr:colOff>1047750</xdr:colOff>
      <xdr:row>11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43375" y="190500"/>
          <a:ext cx="4276725" cy="1657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Sotsiaalministri ....….08.2005. a määruse nr …... “ Sotsiaalministri 3. oktoobri 2002. a määruse nr 121 “Kindlustatud isikult tasu maksmise kohustuse Eesti Haigekassa poolt ülevõtmise kord ja tervishoiuteenuse osutajatele makstava tasu arvutamise metoodika” muutmine" lisa 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“Sotsiaalministri 3. oktoobri 2002. a määruse nr 121 “Kindlustatud isikult tasu maksmise kohustuse ülevõtmise kord ja tervishoiuteenuse osutajatele makstava tasu arvutamise metoodika” lisa 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88"/>
  <sheetViews>
    <sheetView tabSelected="1" zoomScale="80" zoomScaleNormal="80" zoomScalePageLayoutView="0" workbookViewId="0" topLeftCell="A1">
      <selection activeCell="I33" sqref="I33"/>
    </sheetView>
  </sheetViews>
  <sheetFormatPr defaultColWidth="17.8515625" defaultRowHeight="12.75"/>
  <cols>
    <col min="1" max="1" width="11.421875" style="14" customWidth="1"/>
    <col min="2" max="2" width="29.57421875" style="2" customWidth="1"/>
    <col min="3" max="3" width="11.7109375" style="2" customWidth="1"/>
    <col min="4" max="4" width="9.421875" style="2" customWidth="1"/>
    <col min="5" max="5" width="11.57421875" style="2" customWidth="1"/>
    <col min="6" max="6" width="15.57421875" style="2" customWidth="1"/>
    <col min="7" max="7" width="21.28125" style="2" customWidth="1"/>
    <col min="8" max="8" width="16.00390625" style="2" customWidth="1"/>
    <col min="9" max="9" width="6.00390625" style="2" customWidth="1"/>
    <col min="10" max="10" width="13.00390625" style="2" bestFit="1" customWidth="1"/>
    <col min="11" max="11" width="7.7109375" style="2" bestFit="1" customWidth="1"/>
    <col min="12" max="12" width="11.00390625" style="2" bestFit="1" customWidth="1"/>
    <col min="13" max="13" width="12.28125" style="36" bestFit="1" customWidth="1"/>
    <col min="14" max="16384" width="17.8515625" style="2" customWidth="1"/>
  </cols>
  <sheetData>
    <row r="3" ht="12.75">
      <c r="A3" s="1"/>
    </row>
    <row r="13" ht="12.75">
      <c r="A13" s="3" t="s">
        <v>0</v>
      </c>
    </row>
    <row r="14" ht="12.75">
      <c r="A14" s="15" t="s">
        <v>75</v>
      </c>
    </row>
    <row r="15" ht="12.75">
      <c r="A15" s="3" t="s">
        <v>1</v>
      </c>
    </row>
    <row r="16" spans="1:13" s="6" customFormat="1" ht="102">
      <c r="A16" s="4" t="s">
        <v>2</v>
      </c>
      <c r="B16" s="5" t="s">
        <v>3</v>
      </c>
      <c r="C16" s="5" t="s">
        <v>4</v>
      </c>
      <c r="D16" s="5" t="s">
        <v>37</v>
      </c>
      <c r="L16" s="39"/>
      <c r="M16" s="43"/>
    </row>
    <row r="17" spans="1:13" ht="12.75">
      <c r="A17" s="29" t="s">
        <v>72</v>
      </c>
      <c r="B17" s="30" t="s">
        <v>73</v>
      </c>
      <c r="C17" s="8">
        <v>1</v>
      </c>
      <c r="D17" s="8">
        <f>4*60</f>
        <v>240</v>
      </c>
      <c r="E17" s="18"/>
      <c r="L17" s="38"/>
      <c r="M17" s="41"/>
    </row>
    <row r="18" spans="1:13" ht="12.75">
      <c r="A18" s="29" t="s">
        <v>74</v>
      </c>
      <c r="B18" s="30" t="s">
        <v>38</v>
      </c>
      <c r="C18" s="8">
        <v>1</v>
      </c>
      <c r="D18" s="8">
        <f>4*60</f>
        <v>240</v>
      </c>
      <c r="E18" s="18"/>
      <c r="L18" s="38"/>
      <c r="M18" s="41"/>
    </row>
    <row r="19" spans="1:4" ht="12.75">
      <c r="A19" s="7"/>
      <c r="B19" s="8"/>
      <c r="C19" s="8"/>
      <c r="D19" s="8"/>
    </row>
    <row r="20" spans="1:5" ht="12.75">
      <c r="A20" s="7"/>
      <c r="B20" s="8"/>
      <c r="C20" s="8"/>
      <c r="D20" s="8"/>
      <c r="E20" s="26"/>
    </row>
    <row r="22" ht="12.75">
      <c r="A22" s="3" t="s">
        <v>5</v>
      </c>
    </row>
    <row r="23" spans="1:13" s="6" customFormat="1" ht="63.75">
      <c r="A23" s="4" t="s">
        <v>2</v>
      </c>
      <c r="B23" s="5" t="s">
        <v>6</v>
      </c>
      <c r="C23" s="5" t="s">
        <v>7</v>
      </c>
      <c r="D23" s="5" t="s">
        <v>8</v>
      </c>
      <c r="E23" s="5" t="s">
        <v>9</v>
      </c>
      <c r="F23" s="5" t="s">
        <v>10</v>
      </c>
      <c r="G23" s="5" t="s">
        <v>11</v>
      </c>
      <c r="H23" s="5" t="s">
        <v>12</v>
      </c>
      <c r="M23" s="40"/>
    </row>
    <row r="24" spans="1:13" ht="25.5">
      <c r="A24" s="9"/>
      <c r="B24" s="10" t="s">
        <v>68</v>
      </c>
      <c r="C24" s="19">
        <v>180800</v>
      </c>
      <c r="D24" s="10">
        <v>3</v>
      </c>
      <c r="E24" s="10"/>
      <c r="F24" s="10">
        <f>12*60</f>
        <v>720</v>
      </c>
      <c r="G24" s="27">
        <v>200</v>
      </c>
      <c r="H24" s="31">
        <f>(52*5-10)*F24</f>
        <v>180000</v>
      </c>
      <c r="I24" s="16"/>
      <c r="L24" s="38"/>
      <c r="M24" s="41"/>
    </row>
    <row r="25" spans="1:13" ht="12.75">
      <c r="A25" s="9"/>
      <c r="B25" s="10" t="s">
        <v>69</v>
      </c>
      <c r="C25" s="19">
        <v>4700</v>
      </c>
      <c r="D25" s="10">
        <v>4</v>
      </c>
      <c r="E25" s="10"/>
      <c r="F25" s="10">
        <f>F24</f>
        <v>720</v>
      </c>
      <c r="G25" s="27">
        <v>200</v>
      </c>
      <c r="H25" s="31">
        <f>(52*5-10)*F25</f>
        <v>180000</v>
      </c>
      <c r="I25" s="16"/>
      <c r="L25" s="38"/>
      <c r="M25" s="41"/>
    </row>
    <row r="26" spans="1:13" ht="12.75">
      <c r="A26" s="9"/>
      <c r="B26" s="10" t="s">
        <v>70</v>
      </c>
      <c r="C26" s="19">
        <v>1920</v>
      </c>
      <c r="D26" s="10">
        <v>4</v>
      </c>
      <c r="E26" s="10"/>
      <c r="F26" s="10">
        <v>60</v>
      </c>
      <c r="G26" s="27">
        <v>200</v>
      </c>
      <c r="H26" s="31">
        <f>(52*5-10)*F26</f>
        <v>15000</v>
      </c>
      <c r="I26" s="16"/>
      <c r="L26" s="38"/>
      <c r="M26" s="41"/>
    </row>
    <row r="27" spans="1:13" ht="25.5">
      <c r="A27" s="9"/>
      <c r="B27" s="10" t="s">
        <v>71</v>
      </c>
      <c r="C27" s="19">
        <v>22500</v>
      </c>
      <c r="D27" s="10">
        <v>3</v>
      </c>
      <c r="E27" s="10"/>
      <c r="F27" s="10">
        <f>12*60</f>
        <v>720</v>
      </c>
      <c r="G27" s="27">
        <v>200</v>
      </c>
      <c r="H27" s="31">
        <f>(52*5-10)*F27</f>
        <v>180000</v>
      </c>
      <c r="I27" s="16"/>
      <c r="L27" s="38"/>
      <c r="M27" s="41"/>
    </row>
    <row r="28" spans="1:13" ht="12.75">
      <c r="A28" s="9" t="s">
        <v>42</v>
      </c>
      <c r="B28" s="10" t="s">
        <v>43</v>
      </c>
      <c r="C28" s="19">
        <v>34600</v>
      </c>
      <c r="D28" s="10">
        <v>3</v>
      </c>
      <c r="E28" s="10">
        <f>0.06*C28</f>
        <v>2076</v>
      </c>
      <c r="F28" s="34">
        <f>0.5*(D18+D17)</f>
        <v>240</v>
      </c>
      <c r="G28" s="27">
        <v>200</v>
      </c>
      <c r="H28" s="31">
        <v>120000</v>
      </c>
      <c r="I28" s="16"/>
      <c r="L28" s="38"/>
      <c r="M28" s="41"/>
    </row>
    <row r="29" spans="1:8" ht="12.75">
      <c r="A29" s="9"/>
      <c r="B29" s="10"/>
      <c r="C29" s="19"/>
      <c r="D29" s="10"/>
      <c r="E29" s="10"/>
      <c r="F29" s="10"/>
      <c r="G29" s="10"/>
      <c r="H29" s="10"/>
    </row>
    <row r="30" spans="1:9" ht="12.75">
      <c r="A30" s="9"/>
      <c r="B30" s="10"/>
      <c r="C30" s="10"/>
      <c r="D30" s="10"/>
      <c r="E30" s="10"/>
      <c r="F30" s="10"/>
      <c r="G30" s="10"/>
      <c r="H30" s="10"/>
      <c r="I30" s="24"/>
    </row>
    <row r="32" ht="12.75">
      <c r="A32" s="3" t="s">
        <v>13</v>
      </c>
    </row>
    <row r="33" spans="1:13" s="13" customFormat="1" ht="25.5">
      <c r="A33" s="4" t="s">
        <v>2</v>
      </c>
      <c r="B33" s="11" t="s">
        <v>14</v>
      </c>
      <c r="C33" s="12" t="s">
        <v>15</v>
      </c>
      <c r="M33" s="42"/>
    </row>
    <row r="34" spans="1:13" ht="12.75">
      <c r="A34" s="9" t="s">
        <v>78</v>
      </c>
      <c r="B34" s="10" t="s">
        <v>79</v>
      </c>
      <c r="C34" s="34">
        <f>D17</f>
        <v>240</v>
      </c>
      <c r="D34" s="32"/>
      <c r="L34" s="38"/>
      <c r="M34" s="41"/>
    </row>
    <row r="35" spans="1:13" ht="12.75">
      <c r="A35" s="9" t="s">
        <v>76</v>
      </c>
      <c r="B35" s="10" t="s">
        <v>77</v>
      </c>
      <c r="C35" s="34">
        <f>F24</f>
        <v>720</v>
      </c>
      <c r="D35" s="33"/>
      <c r="L35" s="38"/>
      <c r="M35" s="41"/>
    </row>
    <row r="36" spans="1:4" ht="12.75">
      <c r="A36" s="9"/>
      <c r="B36" s="10"/>
      <c r="C36" s="10"/>
      <c r="D36" s="35"/>
    </row>
    <row r="38" ht="12.75">
      <c r="A38" s="3" t="s">
        <v>16</v>
      </c>
    </row>
    <row r="39" spans="1:13" s="6" customFormat="1" ht="25.5">
      <c r="A39" s="4" t="s">
        <v>2</v>
      </c>
      <c r="B39" s="12" t="s">
        <v>17</v>
      </c>
      <c r="C39" s="12" t="s">
        <v>18</v>
      </c>
      <c r="D39" s="12" t="s">
        <v>19</v>
      </c>
      <c r="E39" s="12" t="s">
        <v>20</v>
      </c>
      <c r="F39" s="12" t="s">
        <v>21</v>
      </c>
      <c r="M39" s="41"/>
    </row>
    <row r="40" spans="1:13" ht="12.75">
      <c r="A40" s="9"/>
      <c r="B40" s="10" t="s">
        <v>80</v>
      </c>
      <c r="C40" s="10" t="s">
        <v>41</v>
      </c>
      <c r="D40" s="10">
        <v>1</v>
      </c>
      <c r="E40" s="10">
        <v>50</v>
      </c>
      <c r="F40" s="21">
        <v>3473.6486</v>
      </c>
      <c r="G40" s="17"/>
      <c r="L40" s="38"/>
      <c r="M40" s="41"/>
    </row>
    <row r="41" spans="1:13" ht="12.75">
      <c r="A41" s="9"/>
      <c r="B41" s="10" t="s">
        <v>55</v>
      </c>
      <c r="C41" s="10" t="s">
        <v>41</v>
      </c>
      <c r="D41" s="10">
        <v>1</v>
      </c>
      <c r="E41" s="10">
        <v>50</v>
      </c>
      <c r="F41" s="21">
        <v>3250.192</v>
      </c>
      <c r="G41" s="17"/>
      <c r="L41" s="38"/>
      <c r="M41" s="41"/>
    </row>
    <row r="42" spans="1:13" ht="12.75">
      <c r="A42" s="9"/>
      <c r="B42" s="10" t="s">
        <v>56</v>
      </c>
      <c r="C42" s="10" t="s">
        <v>41</v>
      </c>
      <c r="D42" s="10">
        <v>1</v>
      </c>
      <c r="E42" s="10">
        <v>100</v>
      </c>
      <c r="F42" s="21">
        <v>7373.879</v>
      </c>
      <c r="G42" s="17"/>
      <c r="L42" s="38"/>
      <c r="M42" s="41"/>
    </row>
    <row r="43" spans="1:13" ht="12.75">
      <c r="A43" s="9"/>
      <c r="B43" s="10" t="s">
        <v>57</v>
      </c>
      <c r="C43" s="10" t="s">
        <v>41</v>
      </c>
      <c r="D43" s="34">
        <v>2</v>
      </c>
      <c r="E43" s="10">
        <v>50</v>
      </c>
      <c r="F43" s="21">
        <f>345.3388/2</f>
        <v>172.6694</v>
      </c>
      <c r="G43" s="22"/>
      <c r="L43" s="38"/>
      <c r="M43" s="41"/>
    </row>
    <row r="44" spans="1:13" ht="25.5">
      <c r="A44" s="9"/>
      <c r="B44" s="10" t="s">
        <v>58</v>
      </c>
      <c r="C44" s="10" t="s">
        <v>41</v>
      </c>
      <c r="D44" s="10">
        <v>1</v>
      </c>
      <c r="E44" s="10">
        <v>30</v>
      </c>
      <c r="F44" s="21">
        <v>487.5288</v>
      </c>
      <c r="G44" s="17"/>
      <c r="L44" s="38"/>
      <c r="M44" s="41"/>
    </row>
    <row r="45" spans="1:13" ht="25.5">
      <c r="A45" s="9"/>
      <c r="B45" s="10" t="s">
        <v>59</v>
      </c>
      <c r="C45" s="10" t="s">
        <v>41</v>
      </c>
      <c r="D45" s="10">
        <v>1</v>
      </c>
      <c r="E45" s="10">
        <v>30</v>
      </c>
      <c r="F45" s="21">
        <v>487.5288</v>
      </c>
      <c r="G45" s="17"/>
      <c r="L45" s="38"/>
      <c r="M45" s="41"/>
    </row>
    <row r="46" spans="1:13" ht="25.5">
      <c r="A46" s="9"/>
      <c r="B46" s="10" t="s">
        <v>60</v>
      </c>
      <c r="C46" s="10" t="s">
        <v>41</v>
      </c>
      <c r="D46" s="10">
        <v>1</v>
      </c>
      <c r="E46" s="10">
        <v>30</v>
      </c>
      <c r="F46" s="21">
        <v>7373.879</v>
      </c>
      <c r="G46" s="17"/>
      <c r="L46" s="38"/>
      <c r="M46" s="41"/>
    </row>
    <row r="47" spans="1:13" ht="25.5">
      <c r="A47" s="9"/>
      <c r="B47" s="10" t="s">
        <v>61</v>
      </c>
      <c r="C47" s="10" t="s">
        <v>41</v>
      </c>
      <c r="D47" s="10">
        <v>1</v>
      </c>
      <c r="E47" s="10">
        <v>30</v>
      </c>
      <c r="F47" s="21">
        <v>7373.879</v>
      </c>
      <c r="G47" s="17"/>
      <c r="L47" s="38"/>
      <c r="M47" s="41"/>
    </row>
    <row r="48" spans="1:13" ht="25.5">
      <c r="A48" s="9"/>
      <c r="B48" s="10" t="s">
        <v>62</v>
      </c>
      <c r="C48" s="10" t="s">
        <v>41</v>
      </c>
      <c r="D48" s="10">
        <v>1</v>
      </c>
      <c r="E48" s="10">
        <v>100</v>
      </c>
      <c r="F48" s="21">
        <v>392.73153333333335</v>
      </c>
      <c r="G48" s="17"/>
      <c r="L48" s="38"/>
      <c r="M48" s="41"/>
    </row>
    <row r="49" spans="1:13" ht="12.75">
      <c r="A49" s="9"/>
      <c r="B49" s="10" t="s">
        <v>63</v>
      </c>
      <c r="C49" s="10" t="s">
        <v>41</v>
      </c>
      <c r="D49" s="10">
        <v>1</v>
      </c>
      <c r="E49" s="10">
        <v>30</v>
      </c>
      <c r="F49" s="21">
        <v>161.896</v>
      </c>
      <c r="G49" s="17"/>
      <c r="L49" s="38"/>
      <c r="M49" s="41"/>
    </row>
    <row r="50" spans="1:13" ht="12.75">
      <c r="A50" s="9"/>
      <c r="B50" s="10" t="s">
        <v>64</v>
      </c>
      <c r="C50" s="10" t="s">
        <v>41</v>
      </c>
      <c r="D50" s="10">
        <v>1</v>
      </c>
      <c r="E50" s="10">
        <v>30</v>
      </c>
      <c r="F50" s="21">
        <v>304.7114</v>
      </c>
      <c r="G50" s="17"/>
      <c r="L50" s="38"/>
      <c r="M50" s="41"/>
    </row>
    <row r="51" spans="1:13" ht="25.5">
      <c r="A51" s="9"/>
      <c r="B51" s="10" t="s">
        <v>65</v>
      </c>
      <c r="C51" s="10" t="s">
        <v>41</v>
      </c>
      <c r="D51" s="10">
        <v>1</v>
      </c>
      <c r="E51" s="10">
        <v>30</v>
      </c>
      <c r="F51" s="21">
        <v>345.3388</v>
      </c>
      <c r="G51" s="17"/>
      <c r="L51" s="38"/>
      <c r="M51" s="41"/>
    </row>
    <row r="52" spans="1:13" ht="12.75">
      <c r="A52" s="9"/>
      <c r="B52" s="10" t="s">
        <v>66</v>
      </c>
      <c r="C52" s="10" t="s">
        <v>41</v>
      </c>
      <c r="D52" s="10">
        <v>1</v>
      </c>
      <c r="E52" s="10">
        <v>100</v>
      </c>
      <c r="F52" s="21">
        <v>1625.096</v>
      </c>
      <c r="G52" s="17"/>
      <c r="L52" s="38"/>
      <c r="M52" s="41"/>
    </row>
    <row r="53" spans="1:13" ht="12.75">
      <c r="A53" s="9"/>
      <c r="B53" s="10" t="s">
        <v>67</v>
      </c>
      <c r="C53" s="10" t="s">
        <v>41</v>
      </c>
      <c r="D53" s="10">
        <v>1</v>
      </c>
      <c r="E53" s="10">
        <v>30</v>
      </c>
      <c r="F53" s="21">
        <v>5179.9994</v>
      </c>
      <c r="G53" s="17"/>
      <c r="L53" s="38"/>
      <c r="M53" s="41"/>
    </row>
    <row r="54" spans="1:7" ht="12.75">
      <c r="A54" s="9"/>
      <c r="B54" s="10"/>
      <c r="C54" s="10"/>
      <c r="D54" s="10"/>
      <c r="E54" s="10"/>
      <c r="F54" s="10"/>
      <c r="G54" s="17"/>
    </row>
    <row r="55" spans="1:7" ht="12.75">
      <c r="A55" s="9"/>
      <c r="B55" s="10"/>
      <c r="C55" s="10"/>
      <c r="D55" s="10"/>
      <c r="E55" s="10"/>
      <c r="F55" s="10"/>
      <c r="G55" s="17"/>
    </row>
    <row r="56" spans="1:7" ht="12.75">
      <c r="A56" s="9"/>
      <c r="B56" s="10"/>
      <c r="C56" s="10"/>
      <c r="D56" s="10"/>
      <c r="E56" s="10"/>
      <c r="F56" s="10"/>
      <c r="G56" s="25"/>
    </row>
    <row r="58" spans="1:13" ht="12.75">
      <c r="A58" s="3" t="s">
        <v>22</v>
      </c>
      <c r="L58" s="13"/>
      <c r="M58" s="42"/>
    </row>
    <row r="59" spans="1:13" s="13" customFormat="1" ht="25.5">
      <c r="A59" s="4" t="s">
        <v>2</v>
      </c>
      <c r="B59" s="12" t="s">
        <v>17</v>
      </c>
      <c r="C59" s="12" t="s">
        <v>18</v>
      </c>
      <c r="D59" s="12" t="s">
        <v>19</v>
      </c>
      <c r="E59" s="12" t="s">
        <v>21</v>
      </c>
      <c r="L59" s="2"/>
      <c r="M59" s="36"/>
    </row>
    <row r="60" spans="1:13" ht="12.75">
      <c r="A60" s="9"/>
      <c r="B60" s="9" t="s">
        <v>39</v>
      </c>
      <c r="C60" s="10" t="s">
        <v>40</v>
      </c>
      <c r="D60" s="10">
        <v>1</v>
      </c>
      <c r="E60" s="21">
        <f>23.5/5</f>
        <v>4.7</v>
      </c>
      <c r="F60" s="22"/>
      <c r="L60" s="38"/>
      <c r="M60" s="38"/>
    </row>
    <row r="61" spans="1:13" ht="12.75">
      <c r="A61" s="9"/>
      <c r="B61" s="20" t="s">
        <v>44</v>
      </c>
      <c r="C61" s="10" t="s">
        <v>41</v>
      </c>
      <c r="D61" s="10">
        <v>1</v>
      </c>
      <c r="E61" s="21">
        <v>23.56</v>
      </c>
      <c r="F61" s="22"/>
      <c r="L61" s="38"/>
      <c r="M61" s="38"/>
    </row>
    <row r="62" spans="1:13" ht="25.5">
      <c r="A62" s="9"/>
      <c r="B62" s="20" t="s">
        <v>45</v>
      </c>
      <c r="C62" s="10" t="s">
        <v>41</v>
      </c>
      <c r="D62" s="10">
        <v>5</v>
      </c>
      <c r="E62" s="21">
        <v>8.12</v>
      </c>
      <c r="F62" s="22"/>
      <c r="L62" s="38"/>
      <c r="M62" s="38"/>
    </row>
    <row r="63" spans="1:13" ht="12.75">
      <c r="A63" s="9"/>
      <c r="B63" s="20" t="s">
        <v>46</v>
      </c>
      <c r="C63" s="10" t="s">
        <v>41</v>
      </c>
      <c r="D63" s="10">
        <v>1</v>
      </c>
      <c r="E63" s="21">
        <v>48.753</v>
      </c>
      <c r="F63" s="22"/>
      <c r="L63" s="38"/>
      <c r="M63" s="38"/>
    </row>
    <row r="64" spans="1:13" ht="25.5">
      <c r="A64" s="9"/>
      <c r="B64" s="20" t="s">
        <v>52</v>
      </c>
      <c r="C64" s="10" t="s">
        <v>41</v>
      </c>
      <c r="D64" s="10">
        <f>1*0.3</f>
        <v>0.3</v>
      </c>
      <c r="E64" s="21">
        <f>154.94*1.18</f>
        <v>182.8292</v>
      </c>
      <c r="F64" s="22"/>
      <c r="L64" s="38"/>
      <c r="M64" s="38"/>
    </row>
    <row r="65" spans="1:13" ht="25.5">
      <c r="A65" s="9"/>
      <c r="B65" s="20" t="s">
        <v>47</v>
      </c>
      <c r="C65" s="10" t="s">
        <v>53</v>
      </c>
      <c r="D65" s="10">
        <f>0.003</f>
        <v>0.003</v>
      </c>
      <c r="E65" s="21">
        <v>167</v>
      </c>
      <c r="F65" s="22"/>
      <c r="L65" s="38"/>
      <c r="M65" s="38"/>
    </row>
    <row r="66" spans="1:13" ht="25.5">
      <c r="A66" s="9"/>
      <c r="B66" s="20" t="s">
        <v>48</v>
      </c>
      <c r="C66" s="10" t="s">
        <v>41</v>
      </c>
      <c r="D66" s="10">
        <v>2</v>
      </c>
      <c r="E66" s="21">
        <v>37</v>
      </c>
      <c r="F66" s="22"/>
      <c r="L66" s="38"/>
      <c r="M66" s="38"/>
    </row>
    <row r="67" spans="1:13" ht="12.75">
      <c r="A67" s="9"/>
      <c r="B67" s="20" t="s">
        <v>49</v>
      </c>
      <c r="C67" s="10" t="s">
        <v>41</v>
      </c>
      <c r="D67" s="10">
        <v>1</v>
      </c>
      <c r="E67" s="10">
        <v>34</v>
      </c>
      <c r="F67" s="22"/>
      <c r="L67" s="38"/>
      <c r="M67" s="38"/>
    </row>
    <row r="68" spans="1:13" ht="25.5">
      <c r="A68" s="9"/>
      <c r="B68" s="20" t="s">
        <v>50</v>
      </c>
      <c r="C68" s="10" t="s">
        <v>54</v>
      </c>
      <c r="D68" s="34">
        <v>9.5</v>
      </c>
      <c r="E68" s="28">
        <f>203/12/9.5</f>
        <v>1.7807017543859651</v>
      </c>
      <c r="F68" s="22"/>
      <c r="L68" s="38"/>
      <c r="M68" s="38"/>
    </row>
    <row r="69" spans="1:13" ht="25.5">
      <c r="A69" s="9"/>
      <c r="B69" s="10" t="s">
        <v>51</v>
      </c>
      <c r="C69" s="10" t="s">
        <v>41</v>
      </c>
      <c r="D69" s="10">
        <v>4</v>
      </c>
      <c r="E69" s="10">
        <f>36/1000</f>
        <v>0.036</v>
      </c>
      <c r="F69" s="22"/>
      <c r="L69" s="38"/>
      <c r="M69" s="38"/>
    </row>
    <row r="70" spans="1:6" ht="12.75">
      <c r="A70" s="9"/>
      <c r="B70" s="10"/>
      <c r="C70" s="10"/>
      <c r="D70" s="10"/>
      <c r="E70" s="10"/>
      <c r="F70" s="23"/>
    </row>
    <row r="72" ht="12.75">
      <c r="A72" s="3" t="s">
        <v>23</v>
      </c>
    </row>
    <row r="73" spans="1:13" s="13" customFormat="1" ht="25.5">
      <c r="A73" s="4" t="s">
        <v>2</v>
      </c>
      <c r="B73" s="12" t="s">
        <v>17</v>
      </c>
      <c r="C73" s="12" t="s">
        <v>24</v>
      </c>
      <c r="D73" s="12" t="s">
        <v>19</v>
      </c>
      <c r="F73"/>
      <c r="G73"/>
      <c r="L73" s="2"/>
      <c r="M73" s="36"/>
    </row>
    <row r="74" spans="1:13" ht="12.75">
      <c r="A74" s="9" t="s">
        <v>81</v>
      </c>
      <c r="B74" s="10" t="s">
        <v>25</v>
      </c>
      <c r="C74" s="10" t="s">
        <v>26</v>
      </c>
      <c r="D74" s="37">
        <v>1</v>
      </c>
      <c r="F74"/>
      <c r="G74"/>
      <c r="L74" s="38"/>
      <c r="M74" s="41"/>
    </row>
    <row r="75" spans="1:13" ht="12.75">
      <c r="A75" s="9" t="s">
        <v>82</v>
      </c>
      <c r="B75" s="10" t="s">
        <v>27</v>
      </c>
      <c r="C75" s="10" t="s">
        <v>28</v>
      </c>
      <c r="D75" s="37">
        <v>1</v>
      </c>
      <c r="F75"/>
      <c r="G75"/>
      <c r="L75" s="38"/>
      <c r="M75" s="41"/>
    </row>
    <row r="76" spans="1:7" ht="12.75">
      <c r="A76" s="9"/>
      <c r="B76" s="10" t="s">
        <v>29</v>
      </c>
      <c r="C76" s="10" t="s">
        <v>30</v>
      </c>
      <c r="D76" s="10"/>
      <c r="F76"/>
      <c r="G76"/>
    </row>
    <row r="77" spans="1:7" ht="12.75">
      <c r="A77" s="9"/>
      <c r="B77" s="10" t="s">
        <v>31</v>
      </c>
      <c r="C77" s="10" t="s">
        <v>26</v>
      </c>
      <c r="D77" s="10"/>
      <c r="F77"/>
      <c r="G77"/>
    </row>
    <row r="78" spans="6:7" ht="12.75">
      <c r="F78"/>
      <c r="G78"/>
    </row>
    <row r="79" spans="1:7" ht="12.75">
      <c r="A79" s="3" t="s">
        <v>32</v>
      </c>
      <c r="F79"/>
      <c r="G79"/>
    </row>
    <row r="80" spans="1:13" s="13" customFormat="1" ht="25.5">
      <c r="A80" s="4" t="s">
        <v>33</v>
      </c>
      <c r="B80" s="12" t="s">
        <v>34</v>
      </c>
      <c r="C80" s="12" t="s">
        <v>19</v>
      </c>
      <c r="F80"/>
      <c r="G80"/>
      <c r="L80" s="2"/>
      <c r="M80" s="36"/>
    </row>
    <row r="81" spans="1:7" ht="12.75">
      <c r="A81" s="9"/>
      <c r="B81" s="10"/>
      <c r="C81" s="10"/>
      <c r="F81"/>
      <c r="G81"/>
    </row>
    <row r="82" spans="1:7" ht="12.75">
      <c r="A82" s="9"/>
      <c r="B82" s="10"/>
      <c r="C82" s="10"/>
      <c r="F82"/>
      <c r="G82"/>
    </row>
    <row r="83" spans="1:7" ht="12.75">
      <c r="A83" s="9"/>
      <c r="B83" s="10"/>
      <c r="C83" s="10"/>
      <c r="F83"/>
      <c r="G83"/>
    </row>
    <row r="84" spans="6:7" ht="12.75">
      <c r="F84"/>
      <c r="G84"/>
    </row>
    <row r="85" spans="1:13" ht="12.75">
      <c r="A85" s="3" t="s">
        <v>35</v>
      </c>
      <c r="F85"/>
      <c r="G85"/>
      <c r="M85" s="43"/>
    </row>
    <row r="86" spans="1:7" ht="12.75">
      <c r="A86" s="2"/>
      <c r="F86"/>
      <c r="G86"/>
    </row>
    <row r="87" spans="1:7" ht="12.75">
      <c r="A87" s="3" t="s">
        <v>36</v>
      </c>
      <c r="F87"/>
      <c r="G87"/>
    </row>
    <row r="88" spans="1:7" ht="12.75">
      <c r="A88" s="2"/>
      <c r="F88"/>
      <c r="G88"/>
    </row>
  </sheetData>
  <sheetProtection/>
  <printOptions/>
  <pageMargins left="0.32" right="0.17" top="0.33" bottom="0.33" header="0" footer="0.2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Wana</dc:creator>
  <cp:keywords/>
  <dc:description/>
  <cp:lastModifiedBy>Kersti Esnar</cp:lastModifiedBy>
  <cp:lastPrinted>2006-05-22T13:47:15Z</cp:lastPrinted>
  <dcterms:created xsi:type="dcterms:W3CDTF">2006-05-17T21:04:11Z</dcterms:created>
  <dcterms:modified xsi:type="dcterms:W3CDTF">2014-03-03T09:08:58Z</dcterms:modified>
  <cp:category/>
  <cp:version/>
  <cp:contentType/>
  <cp:contentStatus/>
</cp:coreProperties>
</file>