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/>
  <bookViews>
    <workbookView xWindow="0" yWindow="0" windowWidth="28800" windowHeight="11610" activeTab="1"/>
  </bookViews>
  <sheets>
    <sheet name="Kirjeldus" sheetId="15" r:id="rId1"/>
    <sheet name="Aruandesse2017" sheetId="21" r:id="rId2"/>
    <sheet name="Aruandesse2016" sheetId="17" r:id="rId3"/>
    <sheet name="Aruandesse2015" sheetId="2" r:id="rId4"/>
  </sheets>
  <externalReferences>
    <externalReference r:id="rId7"/>
  </externalReferences>
  <definedNames>
    <definedName name="DF_GRID_1">#REF!</definedName>
    <definedName name="DF_GRID_1_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<sst xmlns="http://schemas.openxmlformats.org/spreadsheetml/2006/main" count="166" uniqueCount="70">
  <si>
    <t>Neuroloogia indikaator 8: Esimese kuu jooksul pärast insulti haigestumist taastusravi saanud patisentide osakaal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</si>
  <si>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</si>
  <si>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</si>
  <si>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</si>
  <si>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</si>
  <si>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</si>
  <si>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</si>
  <si>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</si>
  <si>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</si>
  <si>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</si>
  <si>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</si>
  <si>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</si>
  <si>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</si>
  <si>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</si>
  <si>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</si>
  <si>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</si>
  <si>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</si>
  <si>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</si>
  <si>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</si>
  <si>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</si>
  <si>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</si>
  <si>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</si>
  <si>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</si>
  <si>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</si>
  <si>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</si>
  <si>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</si>
  <si>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</si>
  <si>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2015.a. 30 päeva jooksul teenust saanud pt arv</t>
  </si>
  <si>
    <t>2015.a. vältimatu insuldidgn raviarvetega pt arv</t>
  </si>
  <si>
    <t>2015.a. 30 päeva jooksul teenust saanud pt osakaal</t>
  </si>
  <si>
    <t>.</t>
  </si>
  <si>
    <t>keskH</t>
  </si>
  <si>
    <t>Patsiendid, kes on saanud 7050, 7053, 7621, 7622</t>
  </si>
  <si>
    <t>Haigla, kus oli vältimatu insuldidgn raviarve</t>
  </si>
  <si>
    <t>Patsiendid, kes on saanud teenust 8028, 8029 ja 7050, 7053, 7621, 7622</t>
  </si>
  <si>
    <t>Patsiendid, kes on saanud teenust 8028, 8029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</si>
  <si>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</si>
  <si>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</si>
  <si>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</si>
  <si>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</si>
  <si>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</si>
  <si>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</si>
  <si>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</si>
  <si>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</si>
  <si>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</si>
  <si>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</si>
  <si>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</si>
  <si>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</si>
  <si>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</si>
  <si>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</si>
  <si>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</si>
  <si>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</si>
  <si>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</si>
  <si>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</si>
  <si>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</si>
  <si>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</si>
  <si>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</si>
  <si>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</si>
  <si>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</si>
  <si>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ITKH</t>
  </si>
  <si>
    <t>2017.a 30 päeva jooksul teenust 7050/7053/7621/7622 saanud patsientide arv</t>
  </si>
  <si>
    <t>2017.a 30 päeva jooksul teenust 7050/7053/7621/7622 saanud patsientide osakaal</t>
  </si>
  <si>
    <t>2017.a 30 päeva jooksul teenust 8028/8029 saanud patsientide arv</t>
  </si>
  <si>
    <t>2017.a 30 päeva jooksul teenust 8028/8029 saanud patsientide osakaal</t>
  </si>
  <si>
    <t>2017.a ägeda insuldi  raviarvetega patsientide arv</t>
  </si>
  <si>
    <t>2017.a ägeda insuldi  patsientide arv</t>
  </si>
  <si>
    <t>2016.a vältimatu insuldidgn raviarvetega pt arv</t>
  </si>
  <si>
    <t>2016.a 30 päeva jooksul teenust saanud patsientide arv</t>
  </si>
  <si>
    <t>2016.a 30 päeva jooksul teenust saanud patsientide osakaal</t>
  </si>
  <si>
    <t>2016.a 30 päeva jooksul teenust 8028/8029 saanud patsientide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</si>
</sst>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rgb="FF2E75B6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8.25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4" tint="-0.25"/>
      <name val="Times New Roman"/>
      <family val="2"/>
    </font>
    <font>
      <u val="single"/>
      <sz val="12"/>
      <color theme="1"/>
      <name val="Times New Roman"/>
      <family val="2"/>
    </font>
    <font>
      <sz val="11"/>
      <color theme="1"/>
      <name val="+mn-cs"/>
      <family val="2"/>
    </font>
    <font>
      <i/>
      <sz val="12"/>
      <color theme="1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>
      <alignment/>
      <protection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5" fillId="20" borderId="1" applyNumberFormat="0" applyFont="0" applyAlignment="0" applyProtection="0"/>
    <xf numFmtId="0" fontId="22" fillId="23" borderId="7" applyNumberFormat="0" applyAlignment="0" applyProtection="0"/>
    <xf numFmtId="0" fontId="5" fillId="27" borderId="1" applyNumberFormat="0" applyProtection="0">
      <alignment vertical="center"/>
    </xf>
    <xf numFmtId="0" fontId="25" fillId="27" borderId="1" applyNumberFormat="0" applyProtection="0">
      <alignment vertical="center"/>
    </xf>
    <xf numFmtId="0" fontId="5" fillId="27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5" fillId="29" borderId="1" applyNumberFormat="0" applyProtection="0">
      <alignment horizontal="right" vertical="center"/>
    </xf>
    <xf numFmtId="0" fontId="5" fillId="30" borderId="1" applyNumberFormat="0" applyProtection="0">
      <alignment horizontal="right" vertical="center"/>
    </xf>
    <xf numFmtId="0" fontId="5" fillId="31" borderId="9" applyNumberFormat="0" applyProtection="0">
      <alignment horizontal="right" vertical="center"/>
    </xf>
    <xf numFmtId="0" fontId="5" fillId="32" borderId="1" applyNumberFormat="0" applyProtection="0">
      <alignment horizontal="right" vertical="center"/>
    </xf>
    <xf numFmtId="0" fontId="5" fillId="33" borderId="1" applyNumberFormat="0" applyProtection="0">
      <alignment horizontal="right" vertical="center"/>
    </xf>
    <xf numFmtId="0" fontId="5" fillId="34" borderId="1" applyNumberFormat="0" applyProtection="0">
      <alignment horizontal="right" vertical="center"/>
    </xf>
    <xf numFmtId="0" fontId="5" fillId="35" borderId="1" applyNumberFormat="0" applyProtection="0">
      <alignment horizontal="right" vertical="center"/>
    </xf>
    <xf numFmtId="0" fontId="5" fillId="36" borderId="1" applyNumberFormat="0" applyProtection="0">
      <alignment horizontal="right" vertical="center"/>
    </xf>
    <xf numFmtId="0" fontId="5" fillId="37" borderId="1" applyNumberFormat="0" applyProtection="0">
      <alignment horizontal="right" vertical="center"/>
    </xf>
    <xf numFmtId="0" fontId="5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5" fillId="40" borderId="1" applyNumberFormat="0" applyProtection="0">
      <alignment horizontal="right" vertical="center"/>
    </xf>
    <xf numFmtId="0" fontId="5" fillId="41" borderId="9" applyNumberFormat="0" applyProtection="0">
      <alignment horizontal="left" vertical="center" indent="1"/>
    </xf>
    <xf numFmtId="0" fontId="5" fillId="40" borderId="9" applyNumberFormat="0" applyProtection="0">
      <alignment horizontal="left" vertical="center" indent="1"/>
    </xf>
    <xf numFmtId="0" fontId="5" fillId="42" borderId="1" applyNumberFormat="0" applyProtection="0">
      <alignment horizontal="left" vertical="center" indent="1"/>
    </xf>
    <xf numFmtId="0" fontId="5" fillId="39" borderId="8" applyNumberFormat="0" applyProtection="0">
      <alignment horizontal="left" vertical="top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4" borderId="8" applyNumberFormat="0" applyProtection="0">
      <alignment horizontal="left" vertical="top" indent="1"/>
    </xf>
    <xf numFmtId="0" fontId="5" fillId="41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5" borderId="10" applyNumberFormat="0">
      <alignment/>
      <protection locked="0"/>
    </xf>
    <xf numFmtId="0" fontId="6" fillId="39" borderId="11" applyBorder="0">
      <alignment/>
      <protection/>
    </xf>
    <xf numFmtId="0" fontId="7" fillId="46" borderId="8" applyNumberFormat="0" applyProtection="0">
      <alignment vertical="center"/>
    </xf>
    <xf numFmtId="0" fontId="25" fillId="46" borderId="12" applyNumberFormat="0" applyProtection="0">
      <alignment vertical="center"/>
    </xf>
    <xf numFmtId="0" fontId="7" fillId="42" borderId="8" applyNumberFormat="0" applyProtection="0">
      <alignment horizontal="left" vertical="center" indent="1"/>
    </xf>
    <xf numFmtId="0" fontId="7" fillId="46" borderId="8" applyNumberFormat="0" applyProtection="0">
      <alignment horizontal="left" vertical="top" indent="1"/>
    </xf>
    <xf numFmtId="0" fontId="5" fillId="0" borderId="1" applyNumberFormat="0" applyProtection="0">
      <alignment horizontal="right" vertical="center"/>
    </xf>
    <xf numFmtId="0" fontId="25" fillId="45" borderId="1" applyNumberFormat="0" applyProtection="0">
      <alignment horizontal="right" vertical="center"/>
    </xf>
    <xf numFmtId="0" fontId="5" fillId="28" borderId="1" applyNumberFormat="0" applyProtection="0">
      <alignment horizontal="left" vertical="center" indent="1"/>
    </xf>
    <xf numFmtId="0" fontId="7" fillId="40" borderId="8" applyNumberFormat="0" applyProtection="0">
      <alignment horizontal="left" vertical="top" indent="1"/>
    </xf>
    <xf numFmtId="0" fontId="9" fillId="47" borderId="9" applyNumberFormat="0" applyProtection="0">
      <alignment horizontal="left" vertical="center" indent="1"/>
    </xf>
    <xf numFmtId="0" fontId="5" fillId="48" borderId="12">
      <alignment/>
      <protection/>
    </xf>
    <xf numFmtId="0" fontId="10" fillId="45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5" fillId="2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5" fillId="2" borderId="0">
      <alignment/>
      <protection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12" xfId="0" applyBorder="1"/>
    <xf numFmtId="0" fontId="4" fillId="0" borderId="12" xfId="0" applyFont="1" applyBorder="1"/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0" fontId="4" fillId="0" borderId="12" xfId="0" applyFont="1" applyBorder="1"/>
    <xf numFmtId="9" fontId="4" fillId="0" borderId="12" xfId="0" applyNumberFormat="1" applyFont="1" applyBorder="1"/>
    <xf numFmtId="9" fontId="0" fillId="0" borderId="12" xfId="0" applyNumberFormat="1" applyBorder="1"/>
    <xf numFmtId="0" fontId="4" fillId="0" borderId="12" xfId="0" applyFont="1" applyBorder="1" applyAlignment="1">
      <alignment/>
    </xf>
    <xf numFmtId="0" fontId="0" fillId="0" borderId="0" xfId="0" applyNumberFormat="1"/>
    <xf numFmtId="0" fontId="4" fillId="0" borderId="0" xfId="0" applyFont="1" applyAlignment="1">
      <alignment vertical="top" wrapText="1"/>
    </xf>
    <xf numFmtId="9" fontId="26" fillId="0" borderId="0" xfId="0" applyNumberFormat="1" applyFont="1"/>
    <xf numFmtId="3" fontId="4" fillId="0" borderId="12" xfId="0" applyNumberFormat="1" applyFont="1" applyBorder="1"/>
    <xf numFmtId="9" fontId="0" fillId="0" borderId="12" xfId="15" applyFont="1" applyBorder="1" applyAlignment="1">
      <alignment horizontal="right"/>
    </xf>
    <xf numFmtId="9" fontId="4" fillId="0" borderId="12" xfId="15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2" fontId="26" fillId="0" borderId="0" xfId="0" applyNumberFormat="1" applyFont="1"/>
    <xf numFmtId="164" fontId="26" fillId="0" borderId="0" xfId="0" applyNumberFormat="1" applyFont="1"/>
    <xf numFmtId="0" fontId="0" fillId="0" borderId="14" xfId="0" applyFont="1" applyBorder="1"/>
    <xf numFmtId="0" fontId="0" fillId="0" borderId="12" xfId="0" applyFont="1" applyBorder="1"/>
    <xf numFmtId="0" fontId="4" fillId="0" borderId="12" xfId="0" applyFont="1" applyBorder="1" applyAlignment="1">
      <alignment vertical="center"/>
    </xf>
    <xf numFmtId="0" fontId="26" fillId="0" borderId="0" xfId="0" applyNumberFormat="1" applyFont="1"/>
    <xf numFmtId="0" fontId="26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Accent1 2" xfId="21"/>
    <cellStyle name="Accent1 - 20%" xfId="22"/>
    <cellStyle name="Accent1 - 40%" xfId="23"/>
    <cellStyle name="Accent1 - 60%" xfId="24"/>
    <cellStyle name="Accent2 2" xfId="25"/>
    <cellStyle name="Accent2 - 20%" xfId="26"/>
    <cellStyle name="Accent2 - 40%" xfId="27"/>
    <cellStyle name="Accent2 - 60%" xfId="28"/>
    <cellStyle name="Accent3 2" xfId="29"/>
    <cellStyle name="Accent3 - 20%" xfId="30"/>
    <cellStyle name="Accent3 - 40%" xfId="31"/>
    <cellStyle name="Accent3 - 60%" xfId="32"/>
    <cellStyle name="Accent4 2" xfId="33"/>
    <cellStyle name="Accent4 - 20%" xfId="34"/>
    <cellStyle name="Accent4 - 40%" xfId="35"/>
    <cellStyle name="Accent4 - 60%" xfId="36"/>
    <cellStyle name="Accent5 2" xfId="37"/>
    <cellStyle name="Accent5 - 20%" xfId="38"/>
    <cellStyle name="Accent5 - 40%" xfId="39"/>
    <cellStyle name="Accent5 - 60%" xfId="40"/>
    <cellStyle name="Accent6 2" xfId="41"/>
    <cellStyle name="Accent6 - 20%" xfId="42"/>
    <cellStyle name="Accent6 - 40%" xfId="43"/>
    <cellStyle name="Accent6 - 60%" xfId="44"/>
    <cellStyle name="Bad 2" xfId="45"/>
    <cellStyle name="Calculation 2" xfId="46"/>
    <cellStyle name="Check Cell 2" xfId="47"/>
    <cellStyle name="Emphasis 1" xfId="48"/>
    <cellStyle name="Emphasis 2" xfId="49"/>
    <cellStyle name="Emphasis 3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te 2" xfId="59"/>
    <cellStyle name="Output 2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assignedItem" xfId="100"/>
    <cellStyle name="SAPBEXundefined" xfId="101"/>
    <cellStyle name="Sheet Title" xfId="102"/>
    <cellStyle name="Total 2" xfId="103"/>
    <cellStyle name="Warning Text 2" xfId="104"/>
    <cellStyle name="Accent1 3" xfId="105"/>
    <cellStyle name="Accent2 3" xfId="106"/>
    <cellStyle name="Accent3 3" xfId="107"/>
    <cellStyle name="Accent4 3" xfId="108"/>
    <cellStyle name="Accent5 3" xfId="109"/>
    <cellStyle name="Accent6 3" xfId="110"/>
    <cellStyle name="Accent1 4" xfId="111"/>
    <cellStyle name="Accent2 4" xfId="112"/>
    <cellStyle name="Accent3 4" xfId="113"/>
    <cellStyle name="Accent4 4" xfId="114"/>
    <cellStyle name="Accent5 4" xfId="115"/>
    <cellStyle name="Accent6 4" xfId="116"/>
    <cellStyle name="Normal 3" xfId="117"/>
    <cellStyle name="Accent1 5" xfId="118"/>
    <cellStyle name="Accent2 5" xfId="119"/>
    <cellStyle name="Accent3 5" xfId="120"/>
    <cellStyle name="Accent4 5" xfId="121"/>
    <cellStyle name="Accent5 5" xfId="122"/>
    <cellStyle name="Accent6 5" xfId="123"/>
    <cellStyle name="Accent1 6" xfId="124"/>
    <cellStyle name="Accent2 6" xfId="125"/>
    <cellStyle name="Accent3 6" xfId="126"/>
    <cellStyle name="Accent4 6" xfId="127"/>
    <cellStyle name="Accent5 6" xfId="128"/>
    <cellStyle name="Accent6 6" xfId="129"/>
    <cellStyle name="Normal 4" xfId="130"/>
    <cellStyle name="Accent1 7" xfId="131"/>
    <cellStyle name="Accent2 7" xfId="132"/>
    <cellStyle name="Accent3 7" xfId="133"/>
    <cellStyle name="Accent4 7" xfId="134"/>
    <cellStyle name="Accent5 7" xfId="135"/>
    <cellStyle name="Accent6 7" xfId="136"/>
    <cellStyle name="Accent6 8" xfId="137"/>
    <cellStyle name="Accent5 8" xfId="138"/>
    <cellStyle name="Accent4 8" xfId="139"/>
    <cellStyle name="Accent3 8" xfId="140"/>
    <cellStyle name="Accent2 8" xfId="141"/>
    <cellStyle name="Accent1 8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25"/>
          <c:y val="0.02075"/>
          <c:w val="0.895"/>
          <c:h val="0.48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30 päeva jooksul teenust 8028/8029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2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3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4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5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6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7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8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9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0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1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2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3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Pt>
            <c:idx val="14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(Aruandesse2017!$M$7:$M$14,Aruandesse2017!$M$17,Aruandesse2017!$M$19,Aruandesse2017!$M$21:$M$22,Aruandesse2017!$M$25:$M$27)</c:f>
                <c:numCache/>
              </c:numRef>
            </c:plus>
            <c:minus>
              <c:numRef>
                <c:f>(Aruandesse2017!$L$7:$L$14,Aruandesse2017!$L$17,Aruandesse2017!$L$19,Aruandesse2017!$L$21:$L$22,Aruandesse2017!$L$25:$L$27)</c:f>
                <c:numCache/>
              </c:numRef>
            </c:minus>
            <c:noEndCap val="0"/>
          </c:errBars>
          <c:cat>
            <c:strRef>
              <c:f>(Aruandesse2017!$A$7:$C$14,Aruandesse2017!$A$17:$C$17,Aruandesse2017!$A$19:$C$19,Aruandesse2017!$A$21:$C$22,Aruandesse2017!$A$25:$C$27)</c:f>
              <c:strCache/>
            </c:strRef>
          </c:cat>
          <c:val>
            <c:numRef>
              <c:f>(Aruandesse2017!$F$7:$F$14,Aruandesse2017!$F$17,Aruandesse2017!$F$19,Aruandesse2017!$F$21:$F$22,Aruandesse2017!$F$25:$F$27)</c:f>
              <c:numCache/>
            </c:numRef>
          </c:val>
        </c:ser>
        <c:gapWidth val="75"/>
        <c:axId val="46970474"/>
        <c:axId val="20081083"/>
      </c:barChart>
      <c:lineChart>
        <c:grouping val="standard"/>
        <c:varyColors val="0"/>
        <c:ser>
          <c:idx val="1"/>
          <c:order val="1"/>
          <c:tx>
            <c:strRef>
              <c:f>Aruandesse2016!$G$31</c:f>
              <c:strCache>
                <c:ptCount val="1"/>
                <c:pt idx="0">
                  <c:v>2016.a 30 päeva jooksul teenust 8028/8029 saanud patsientide osakaal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(Aruandesse2016!$A$35:$C$42,Aruandesse2016!$A$45:$C$45,Aruandesse2016!$A$47:$C$47,Aruandesse2016!$A$49:$C$50,Aruandesse2016!$A$53:$C$55)</c:f>
              <c:strCache/>
            </c:strRef>
          </c:cat>
          <c:val>
            <c:numRef>
              <c:f>(Aruandesse2016!$G$35:$G$42,Aruandesse2016!$G$45,Aruandesse2016!$G$47,Aruandesse2016!$G$49:$G$50,Aruandesse2016!$G$53:$G$55)</c:f>
              <c:numCache/>
            </c:numRef>
          </c:val>
          <c:smooth val="0"/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(Aruandesse2016!$A$35:$C$42,Aruandesse2016!$A$45:$C$45,Aruandesse2016!$A$47:$C$47,Aruandesse2016!$A$49:$C$50,Aruandesse2016!$A$53:$C$55)</c:f>
              <c:strCache/>
            </c:strRef>
          </c:cat>
          <c:val>
            <c:numRef>
              <c:f>(Aruandesse2017!$H$7:$H$14,Aruandesse2017!$H$17,Aruandesse2017!$H$19,Aruandesse2017!$H$21:$H$22,Aruandesse2017!$H$25:$H$27)</c:f>
              <c:numCache/>
            </c:numRef>
          </c:val>
          <c:smooth val="0"/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(Aruandesse2016!$A$35:$C$42,Aruandesse2016!$A$45:$C$45,Aruandesse2016!$A$47:$C$47,Aruandesse2016!$A$49:$C$50,Aruandesse2016!$A$53:$C$55)</c:f>
              <c:strCache/>
            </c:strRef>
          </c:cat>
          <c:val>
            <c:numRef>
              <c:f>(Aruandesse2016!$H$35:$H$42,Aruandesse2016!$H$45,Aruandesse2016!$H$47,Aruandesse2016!$H$49:$H$50,Aruandesse2016!$H$53:$H$55)</c:f>
              <c:numCache/>
            </c:numRef>
          </c:val>
          <c:smooth val="0"/>
        </c:ser>
        <c:ser>
          <c:idx val="0"/>
          <c:order val="4"/>
          <c:tx>
            <c:v>Indikaatori eesmärk (40%)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(Aruandesse2016!$A$35:$C$42,Aruandesse2016!$A$45:$C$45,Aruandesse2016!$A$47:$C$47,Aruandesse2016!$A$49:$C$50,Aruandesse2016!$A$53:$C$55)</c:f>
              <c:strCache/>
            </c:strRef>
          </c:cat>
          <c:val>
            <c:numRef>
              <c:f>(Aruandesse2017!$I$7:$I$14,Aruandesse2017!$I$17,Aruandesse2017!$I$19,Aruandesse2017!$I$21:$I$22,Aruandesse2017!$I$25:$I$27)</c:f>
              <c:numCache/>
            </c:numRef>
          </c:val>
          <c:smooth val="0"/>
        </c:ser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9704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525"/>
          <c:y val="0.84525"/>
          <c:w val="0.973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5"/>
          <c:y val="0.08375"/>
          <c:w val="0.8645"/>
          <c:h val="0.53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Aruandesse2017!$F$31</c:f>
              <c:strCache>
                <c:ptCount val="1"/>
                <c:pt idx="0">
                  <c:v>2017.a 30 päeva jooksul teenust 7050/7053/7621/7622 saanud patsientide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2BB46"/>
              </a:solidFill>
            </c:spPr>
          </c:dPt>
          <c:dPt>
            <c:idx val="1"/>
            <c:invertIfNegative val="0"/>
            <c:spPr>
              <a:solidFill>
                <a:srgbClr val="62BB46"/>
              </a:solidFill>
            </c:spPr>
          </c:dPt>
          <c:dPt>
            <c:idx val="2"/>
            <c:invertIfNegative val="0"/>
            <c:spPr>
              <a:solidFill>
                <a:srgbClr val="62BB46">
                  <a:alpha val="50000"/>
                </a:srgbClr>
              </a:solidFill>
            </c:spPr>
          </c:dPt>
          <c:dPt>
            <c:idx val="3"/>
            <c:invertIfNegative val="0"/>
            <c:spPr>
              <a:solidFill>
                <a:srgbClr val="62BB46"/>
              </a:solidFill>
            </c:spPr>
          </c:dPt>
          <c:dPt>
            <c:idx val="4"/>
            <c:invertIfNegative val="0"/>
            <c:spPr>
              <a:solidFill>
                <a:srgbClr val="62BB46"/>
              </a:solidFill>
            </c:spPr>
          </c:dPt>
          <c:dPt>
            <c:idx val="5"/>
            <c:invertIfNegative val="0"/>
            <c:spPr>
              <a:solidFill>
                <a:srgbClr val="62BB46"/>
              </a:solidFill>
            </c:spPr>
          </c:dPt>
          <c:dPt>
            <c:idx val="6"/>
            <c:invertIfNegative val="0"/>
            <c:spPr>
              <a:solidFill>
                <a:srgbClr val="62BB46"/>
              </a:solidFill>
            </c:spPr>
          </c:dPt>
          <c:dPt>
            <c:idx val="7"/>
            <c:invertIfNegative val="0"/>
            <c:spPr>
              <a:solidFill>
                <a:srgbClr val="62BB46">
                  <a:alpha val="50000"/>
                </a:srgbClr>
              </a:solidFill>
            </c:spPr>
          </c:dPt>
          <c:dPt>
            <c:idx val="8"/>
            <c:invertIfNegative val="0"/>
            <c:spPr>
              <a:solidFill>
                <a:srgbClr val="62BB46"/>
              </a:solidFill>
            </c:spPr>
          </c:dPt>
          <c:dPt>
            <c:idx val="9"/>
            <c:invertIfNegative val="0"/>
            <c:spPr>
              <a:solidFill>
                <a:srgbClr val="62BB46"/>
              </a:solidFill>
            </c:spPr>
          </c:dPt>
          <c:dPt>
            <c:idx val="10"/>
            <c:invertIfNegative val="0"/>
            <c:spPr>
              <a:solidFill>
                <a:srgbClr val="62BB46"/>
              </a:solidFill>
            </c:spPr>
          </c:dPt>
          <c:dPt>
            <c:idx val="11"/>
            <c:invertIfNegative val="0"/>
            <c:spPr>
              <a:solidFill>
                <a:srgbClr val="62BB46"/>
              </a:solidFill>
            </c:spPr>
          </c:dPt>
          <c:dPt>
            <c:idx val="12"/>
            <c:invertIfNegative val="0"/>
            <c:spPr>
              <a:solidFill>
                <a:srgbClr val="62BB46"/>
              </a:solidFill>
            </c:spPr>
          </c:dPt>
          <c:dPt>
            <c:idx val="13"/>
            <c:invertIfNegative val="0"/>
            <c:spPr>
              <a:solidFill>
                <a:srgbClr val="62BB46"/>
              </a:solidFill>
            </c:spPr>
          </c:dPt>
          <c:dPt>
            <c:idx val="14"/>
            <c:invertIfNegative val="0"/>
            <c:spPr>
              <a:solidFill>
                <a:srgbClr val="62BB46"/>
              </a:solidFill>
            </c:spPr>
          </c:dPt>
          <c:dPt>
            <c:idx val="15"/>
            <c:invertIfNegative val="0"/>
            <c:spPr>
              <a:solidFill>
                <a:srgbClr val="62BB46"/>
              </a:solidFill>
            </c:spPr>
          </c:dPt>
          <c:dPt>
            <c:idx val="16"/>
            <c:invertIfNegative val="0"/>
            <c:spPr>
              <a:solidFill>
                <a:srgbClr val="62BB46"/>
              </a:solidFill>
            </c:spPr>
          </c:dPt>
          <c:dPt>
            <c:idx val="17"/>
            <c:invertIfNegative val="0"/>
            <c:spPr>
              <a:solidFill>
                <a:srgbClr val="62BB46"/>
              </a:solidFill>
            </c:spPr>
          </c:dPt>
          <c:dPt>
            <c:idx val="18"/>
            <c:invertIfNegative val="0"/>
            <c:spPr>
              <a:solidFill>
                <a:srgbClr val="62BB46"/>
              </a:solidFill>
            </c:spPr>
          </c:dPt>
          <c:dPt>
            <c:idx val="19"/>
            <c:invertIfNegative val="0"/>
            <c:spPr>
              <a:solidFill>
                <a:srgbClr val="62BB46"/>
              </a:solidFill>
            </c:spPr>
          </c:dPt>
          <c:dPt>
            <c:idx val="20"/>
            <c:invertIfNegative val="0"/>
            <c:spPr>
              <a:solidFill>
                <a:srgbClr val="62BB46">
                  <a:alpha val="5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Aruandesse2017!$M$35:$M$55</c:f>
                <c:numCache/>
              </c:numRef>
            </c:plus>
            <c:minus>
              <c:numRef>
                <c:f>Aruandesse2017!$L$35:$L$55</c:f>
                <c:numCache/>
              </c:numRef>
            </c:minus>
            <c:noEndCap val="0"/>
          </c:errBars>
          <c:cat>
            <c:multiLvlStrRef>
              <c:f>'[1]Aruandesse2017'!$A$35:$C$55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'[1]Aruandesse2017'!$F$35:$F$55</c:f>
              <c:numCache>
                <c:formatCode>General</c:formatCode>
                <c:ptCount val="21"/>
                <c:pt idx="0">
                  <c:v>0.7443324937027708</c:v>
                </c:pt>
                <c:pt idx="1">
                  <c:v>0.8327702702702703</c:v>
                </c:pt>
                <c:pt idx="2">
                  <c:v>0.7821067821067821</c:v>
                </c:pt>
                <c:pt idx="3">
                  <c:v>0.7407407407407407</c:v>
                </c:pt>
                <c:pt idx="4">
                  <c:v>0.9203296703296703</c:v>
                </c:pt>
                <c:pt idx="5">
                  <c:v>0.6070588235294118</c:v>
                </c:pt>
                <c:pt idx="6">
                  <c:v>0.6574074074074074</c:v>
                </c:pt>
                <c:pt idx="7">
                  <c:v>0.7341684064022269</c:v>
                </c:pt>
                <c:pt idx="8">
                  <c:v>0.45454545454545453</c:v>
                </c:pt>
                <c:pt idx="9">
                  <c:v>0.717391304347826</c:v>
                </c:pt>
                <c:pt idx="10">
                  <c:v>0.8142857142857143</c:v>
                </c:pt>
                <c:pt idx="11">
                  <c:v>0.6486486486486487</c:v>
                </c:pt>
                <c:pt idx="12">
                  <c:v>0.5945945945945946</c:v>
                </c:pt>
                <c:pt idx="13">
                  <c:v>0.5806451612903226</c:v>
                </c:pt>
                <c:pt idx="14">
                  <c:v>0.6842105263157895</c:v>
                </c:pt>
                <c:pt idx="15">
                  <c:v>0.40625</c:v>
                </c:pt>
                <c:pt idx="16">
                  <c:v>0.5138888888888888</c:v>
                </c:pt>
                <c:pt idx="17">
                  <c:v>0.3333333333333333</c:v>
                </c:pt>
                <c:pt idx="18">
                  <c:v>0.4262295081967213</c:v>
                </c:pt>
                <c:pt idx="19">
                  <c:v>0.869281045751634</c:v>
                </c:pt>
                <c:pt idx="20">
                  <c:v>0.6469760900140648</c:v>
                </c:pt>
              </c:numCache>
            </c:numRef>
          </c:val>
        </c:ser>
        <c:gapWidth val="75"/>
        <c:axId val="46512020"/>
        <c:axId val="15954997"/>
      </c:barChart>
      <c:lineChart>
        <c:grouping val="standard"/>
        <c:varyColors val="0"/>
        <c:ser>
          <c:idx val="1"/>
          <c:order val="1"/>
          <c:tx>
            <c:v>2016.a 30 päeva jooksul teenust 7050/7053/7621/7622 saanud patsientide osakaal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ymbol val="diamond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ymbol val="diamond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ymbol val="square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ymbol val="diamond"/>
              <c:spPr>
                <a:solidFill>
                  <a:srgbClr val="CBDB2A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'[1]Aruandesse2015'!$A$7:$C$27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'[1]Aruandesse2016'!$F$7:$F$27</c:f>
              <c:numCache>
                <c:formatCode>General</c:formatCode>
                <c:ptCount val="21"/>
                <c:pt idx="0">
                  <c:v>0.6035578144853876</c:v>
                </c:pt>
                <c:pt idx="1">
                  <c:v>0.722027972027972</c:v>
                </c:pt>
                <c:pt idx="2">
                  <c:v>0.6534216335540839</c:v>
                </c:pt>
                <c:pt idx="3">
                  <c:v>0.5843520782396088</c:v>
                </c:pt>
                <c:pt idx="4">
                  <c:v>0.8004640371229699</c:v>
                </c:pt>
                <c:pt idx="5">
                  <c:v>0.5517241379310345</c:v>
                </c:pt>
                <c:pt idx="6">
                  <c:v>0.5681818181818182</c:v>
                </c:pt>
                <c:pt idx="7">
                  <c:v>0.6399147727272727</c:v>
                </c:pt>
                <c:pt idx="8">
                  <c:v>0.47619047619047616</c:v>
                </c:pt>
                <c:pt idx="9">
                  <c:v>0.72</c:v>
                </c:pt>
                <c:pt idx="10">
                  <c:v>0.6944444444444444</c:v>
                </c:pt>
                <c:pt idx="11">
                  <c:v>0.3902439024390244</c:v>
                </c:pt>
                <c:pt idx="12">
                  <c:v>0.44329896907216493</c:v>
                </c:pt>
                <c:pt idx="13">
                  <c:v>0.39473684210526316</c:v>
                </c:pt>
                <c:pt idx="14">
                  <c:v>0.5116279069767442</c:v>
                </c:pt>
                <c:pt idx="15">
                  <c:v>0.4</c:v>
                </c:pt>
                <c:pt idx="16">
                  <c:v>0.4838709677419355</c:v>
                </c:pt>
                <c:pt idx="17">
                  <c:v>0.125</c:v>
                </c:pt>
                <c:pt idx="18">
                  <c:v>0.423728813559322</c:v>
                </c:pt>
                <c:pt idx="19">
                  <c:v>0.7484276729559748</c:v>
                </c:pt>
                <c:pt idx="20">
                  <c:v>0.5266821345707656</c:v>
                </c:pt>
              </c:numCache>
            </c:numRef>
          </c:val>
          <c:smooth val="0"/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'[1]Aruandesse2015'!$A$7:$C$27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'[1]Aruandesse2017'!$G$35:$G$55</c:f>
              <c:numCache>
                <c:formatCode>General</c:formatCode>
                <c:ptCount val="21"/>
                <c:pt idx="0">
                  <c:v>0.7354272778720996</c:v>
                </c:pt>
                <c:pt idx="1">
                  <c:v>0.7354272778720996</c:v>
                </c:pt>
                <c:pt idx="2">
                  <c:v>0.7354272778720996</c:v>
                </c:pt>
                <c:pt idx="3">
                  <c:v>0.7354272778720996</c:v>
                </c:pt>
                <c:pt idx="4">
                  <c:v>0.7354272778720996</c:v>
                </c:pt>
                <c:pt idx="5">
                  <c:v>0.7354272778720996</c:v>
                </c:pt>
                <c:pt idx="6">
                  <c:v>0.7354272778720996</c:v>
                </c:pt>
                <c:pt idx="7">
                  <c:v>0.7354272778720996</c:v>
                </c:pt>
                <c:pt idx="8">
                  <c:v>0.7354272778720996</c:v>
                </c:pt>
                <c:pt idx="9">
                  <c:v>0.7354272778720996</c:v>
                </c:pt>
                <c:pt idx="10">
                  <c:v>0.7354272778720996</c:v>
                </c:pt>
                <c:pt idx="11">
                  <c:v>0.7354272778720996</c:v>
                </c:pt>
                <c:pt idx="12">
                  <c:v>0.7354272778720996</c:v>
                </c:pt>
                <c:pt idx="13">
                  <c:v>0.7354272778720996</c:v>
                </c:pt>
                <c:pt idx="14">
                  <c:v>0.7354272778720996</c:v>
                </c:pt>
                <c:pt idx="15">
                  <c:v>0.7354272778720996</c:v>
                </c:pt>
                <c:pt idx="16">
                  <c:v>0.7354272778720996</c:v>
                </c:pt>
                <c:pt idx="17">
                  <c:v>0.7354272778720996</c:v>
                </c:pt>
                <c:pt idx="18">
                  <c:v>0.7354272778720996</c:v>
                </c:pt>
                <c:pt idx="19">
                  <c:v>0.7354272778720996</c:v>
                </c:pt>
                <c:pt idx="20">
                  <c:v>0.7354272778720996</c:v>
                </c:pt>
              </c:numCache>
            </c:numRef>
          </c:val>
          <c:smooth val="0"/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'[1]Aruandesse2015'!$A$7:$C$27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'[1]Aruandesse2016'!$G$7:$G$27</c:f>
              <c:numCache>
                <c:formatCode>General</c:formatCode>
                <c:ptCount val="21"/>
                <c:pt idx="0">
                  <c:v>0.6180766051253789</c:v>
                </c:pt>
                <c:pt idx="1">
                  <c:v>0.6180766051253789</c:v>
                </c:pt>
                <c:pt idx="2">
                  <c:v>0.6180766051253789</c:v>
                </c:pt>
                <c:pt idx="3">
                  <c:v>0.6180766051253789</c:v>
                </c:pt>
                <c:pt idx="4">
                  <c:v>0.6180766051253789</c:v>
                </c:pt>
                <c:pt idx="5">
                  <c:v>0.6180766051253789</c:v>
                </c:pt>
                <c:pt idx="6">
                  <c:v>0.6180766051253789</c:v>
                </c:pt>
                <c:pt idx="7">
                  <c:v>0.6180766051253789</c:v>
                </c:pt>
                <c:pt idx="8">
                  <c:v>0.6180766051253789</c:v>
                </c:pt>
                <c:pt idx="9">
                  <c:v>0.6180766051253789</c:v>
                </c:pt>
                <c:pt idx="10">
                  <c:v>0.6180766051253789</c:v>
                </c:pt>
                <c:pt idx="11">
                  <c:v>0.6180766051253789</c:v>
                </c:pt>
                <c:pt idx="12">
                  <c:v>0.6180766051253789</c:v>
                </c:pt>
                <c:pt idx="13">
                  <c:v>0.6180766051253789</c:v>
                </c:pt>
                <c:pt idx="14">
                  <c:v>0.6180766051253789</c:v>
                </c:pt>
                <c:pt idx="15">
                  <c:v>0.6180766051253789</c:v>
                </c:pt>
                <c:pt idx="16">
                  <c:v>0.6180766051253789</c:v>
                </c:pt>
                <c:pt idx="17">
                  <c:v>0.6180766051253789</c:v>
                </c:pt>
                <c:pt idx="18">
                  <c:v>0.6180766051253789</c:v>
                </c:pt>
                <c:pt idx="19">
                  <c:v>0.6180766051253789</c:v>
                </c:pt>
                <c:pt idx="20">
                  <c:v>0.6180766051253789</c:v>
                </c:pt>
              </c:numCache>
            </c:numRef>
          </c:val>
          <c:smooth val="0"/>
        </c:ser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5120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575"/>
          <c:y val="0.837"/>
          <c:w val="0.9605"/>
          <c:h val="0.16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12125"/>
          <c:w val="0.84925"/>
          <c:h val="0.58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2016.a 30 päeva jooksul teenust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4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5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6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7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8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9"/>
            <c:invertIfNegative val="0"/>
            <c:spPr>
              <a:solidFill>
                <a:srgbClr val="62BB46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0"/>
            <c:invertIfNegative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Aruandesse2016!$A$7:$C$27</c:f>
              <c:multiLvlStrCache/>
            </c:multiLvlStrRef>
          </c:cat>
          <c:val>
            <c:numRef>
              <c:f>Aruandesse2016!$F$7:$F$27</c:f>
              <c:numCache/>
            </c:numRef>
          </c:val>
        </c:ser>
        <c:gapWidth val="75"/>
        <c:axId val="9377246"/>
        <c:axId val="17286351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Aruandesse2016!$G$7:$G$27</c:f>
              <c:numCache/>
            </c:numRef>
          </c:val>
          <c:smooth val="0"/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Aruandesse2015!$F$7:$F$27</c:f>
              <c:numCache/>
            </c:numRef>
          </c:val>
          <c:smooth val="0"/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Aruandesse2015!$G$7:$G$27</c:f>
              <c:numCache/>
            </c:numRef>
          </c:val>
          <c:smooth val="0"/>
        </c:ser>
        <c:ser>
          <c:idx val="0"/>
          <c:order val="4"/>
          <c:tx>
            <c:v>Indikaatori eesmärk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Aruandesse2016!$H$7:$H$27</c:f>
              <c:numCache/>
            </c:numRef>
          </c:val>
          <c:smooth val="0"/>
        </c:ser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1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93772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525"/>
          <c:y val="0.886"/>
          <c:w val="0.951"/>
          <c:h val="0.114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12125"/>
          <c:w val="0.84925"/>
          <c:h val="0.58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invertIfNegative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4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5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6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7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8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9"/>
            <c:invertIfNegative val="0"/>
            <c:spPr>
              <a:solidFill>
                <a:srgbClr val="5B9BD5"/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0"/>
            <c:invertIfNegative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Aruandesse2015!$F$7:$F$27</c:f>
              <c:numCache/>
            </c:numRef>
          </c:val>
        </c:ser>
        <c:gapWidth val="75"/>
        <c:axId val="21359432"/>
        <c:axId val="58017161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Aruandesse2015!$G$7:$G$27</c:f>
              <c:numCache/>
            </c:numRef>
          </c:val>
          <c:smooth val="0"/>
        </c:ser>
        <c:ser>
          <c:idx val="0"/>
          <c:order val="2"/>
          <c:tx>
            <c:v>Indikaatori eesmärk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Aruandesse2015!$A$7:$C$27</c:f>
              <c:multiLvlStrCache/>
            </c:multiLvlStrRef>
          </c:cat>
          <c:val>
            <c:numRef>
              <c:f>Aruandesse2015!$H$7:$H$27</c:f>
              <c:numCache/>
            </c:numRef>
          </c:val>
          <c:smooth val="0"/>
        </c:ser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1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13594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525"/>
          <c:y val="0.886"/>
          <c:w val="0.65275"/>
          <c:h val="0.114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85725</xdr:rowOff>
    </xdr:to>
    <xdr:sp macro="" textlink="">
      <xdr:nvSpPr>
        <xdr:cNvPr id="2" name="Rectangle 1"/>
        <xdr:cNvSpPr/>
      </xdr:nvSpPr>
      <xdr:spPr>
        <a:xfrm>
          <a:off x="0" y="0"/>
          <a:ext cx="6124575" cy="4286250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I63.0-I63.9 või RHK I61.0- 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TTL 8028, 8029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7050,7053,7621,7622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19.ndast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9525</xdr:rowOff>
    </xdr:from>
    <xdr:to>
      <xdr:col>13</xdr:col>
      <xdr:colOff>466725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7534275" y="400050"/>
        <a:ext cx="6667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30</xdr:row>
      <xdr:rowOff>38100</xdr:rowOff>
    </xdr:from>
    <xdr:to>
      <xdr:col>13</xdr:col>
      <xdr:colOff>409575</xdr:colOff>
      <xdr:row>56</xdr:row>
      <xdr:rowOff>19050</xdr:rowOff>
    </xdr:to>
    <xdr:graphicFrame macro="">
      <xdr:nvGraphicFramePr>
        <xdr:cNvPr id="3" name="Chart 2"/>
        <xdr:cNvGraphicFramePr/>
      </xdr:nvGraphicFramePr>
      <xdr:xfrm>
        <a:off x="7477125" y="6143625"/>
        <a:ext cx="666750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95250</xdr:rowOff>
    </xdr:from>
    <xdr:to>
      <xdr:col>15</xdr:col>
      <xdr:colOff>466725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6124575" y="485775"/>
        <a:ext cx="81915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</xdr:row>
      <xdr:rowOff>133350</xdr:rowOff>
    </xdr:from>
    <xdr:to>
      <xdr:col>18</xdr:col>
      <xdr:colOff>209550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6229350" y="523875"/>
        <a:ext cx="81343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_ravikindlustushyvitised\P11_tervishoiukvaliteet\5_Indikaatorid\Andmep&#228;ring%20exceli%20tabelid\Indikaatorid%20arvutamiseks_2018_raport\neuro_8_13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2017"/>
      <sheetName val="Aruandesse2016"/>
      <sheetName val="Aruandesse2015"/>
      <sheetName val="andmed"/>
      <sheetName val="Sheet3"/>
      <sheetName val="teenused_stats"/>
      <sheetName val="Sheet2"/>
      <sheetName val="teenused_amb"/>
    </sheetNames>
    <sheetDataSet>
      <sheetData sheetId="0"/>
      <sheetData sheetId="1">
        <row r="31">
          <cell r="F31" t="str">
            <v>2017. a. 30 päeva jooksul teenust 7050/7053/7621/7622 saanud pt osakaal</v>
          </cell>
        </row>
        <row r="35">
          <cell r="A35" t="str">
            <v>Piirkondlikud</v>
          </cell>
          <cell r="C35" t="str">
            <v>PERH</v>
          </cell>
          <cell r="F35">
            <v>0.7443324937027708</v>
          </cell>
          <cell r="G35">
            <v>0.7354272778720996</v>
          </cell>
        </row>
        <row r="36">
          <cell r="C36" t="str">
            <v>TÜK</v>
          </cell>
          <cell r="F36">
            <v>0.8327702702702703</v>
          </cell>
          <cell r="G36">
            <v>0.7354272778720996</v>
          </cell>
        </row>
        <row r="37">
          <cell r="C37" t="str">
            <v>piirkH</v>
          </cell>
          <cell r="F37">
            <v>0.7821067821067821</v>
          </cell>
          <cell r="G37">
            <v>0.7354272778720996</v>
          </cell>
        </row>
        <row r="38">
          <cell r="A38" t="str">
            <v>Keskhaiglad</v>
          </cell>
          <cell r="C38" t="str">
            <v>ITKH</v>
          </cell>
          <cell r="F38">
            <v>0.7407407407407407</v>
          </cell>
          <cell r="G38">
            <v>0.7354272778720996</v>
          </cell>
        </row>
        <row r="39">
          <cell r="C39" t="str">
            <v>LTKH</v>
          </cell>
          <cell r="F39">
            <v>0.9203296703296703</v>
          </cell>
          <cell r="G39">
            <v>0.7354272778720996</v>
          </cell>
        </row>
        <row r="40">
          <cell r="C40" t="str">
            <v>IVKH</v>
          </cell>
          <cell r="F40">
            <v>0.6070588235294118</v>
          </cell>
          <cell r="G40">
            <v>0.7354272778720996</v>
          </cell>
        </row>
        <row r="41">
          <cell r="C41" t="str">
            <v>PH</v>
          </cell>
          <cell r="F41">
            <v>0.6574074074074074</v>
          </cell>
          <cell r="G41">
            <v>0.7354272778720996</v>
          </cell>
        </row>
        <row r="42">
          <cell r="C42" t="str">
            <v>keskH</v>
          </cell>
          <cell r="F42">
            <v>0.7341684064022269</v>
          </cell>
          <cell r="G42">
            <v>0.7354272778720996</v>
          </cell>
        </row>
        <row r="43">
          <cell r="A43" t="str">
            <v>Üldhaiglad</v>
          </cell>
          <cell r="C43" t="str">
            <v>Hiiumaa</v>
          </cell>
          <cell r="F43">
            <v>0.45454545454545453</v>
          </cell>
          <cell r="G43">
            <v>0.7354272778720996</v>
          </cell>
        </row>
        <row r="44">
          <cell r="C44" t="str">
            <v>Jõgeva</v>
          </cell>
          <cell r="F44">
            <v>0.717391304347826</v>
          </cell>
          <cell r="G44">
            <v>0.7354272778720996</v>
          </cell>
        </row>
        <row r="45">
          <cell r="C45" t="str">
            <v>Järva</v>
          </cell>
          <cell r="F45">
            <v>0.8142857142857143</v>
          </cell>
          <cell r="G45">
            <v>0.7354272778720996</v>
          </cell>
        </row>
        <row r="46">
          <cell r="C46" t="str">
            <v>Kures</v>
          </cell>
          <cell r="F46">
            <v>0.6486486486486487</v>
          </cell>
          <cell r="G46">
            <v>0.7354272778720996</v>
          </cell>
        </row>
        <row r="47">
          <cell r="C47" t="str">
            <v>Lõuna</v>
          </cell>
          <cell r="F47">
            <v>0.5945945945945946</v>
          </cell>
          <cell r="G47">
            <v>0.7354272778720996</v>
          </cell>
        </row>
        <row r="48">
          <cell r="C48" t="str">
            <v>Lääne</v>
          </cell>
          <cell r="F48">
            <v>0.5806451612903226</v>
          </cell>
          <cell r="G48">
            <v>0.7354272778720996</v>
          </cell>
        </row>
        <row r="49">
          <cell r="C49" t="str">
            <v>Põlva</v>
          </cell>
          <cell r="F49">
            <v>0.6842105263157895</v>
          </cell>
          <cell r="G49">
            <v>0.7354272778720996</v>
          </cell>
        </row>
        <row r="50">
          <cell r="C50" t="str">
            <v>Narva</v>
          </cell>
          <cell r="F50">
            <v>0.40625</v>
          </cell>
          <cell r="G50">
            <v>0.7354272778720996</v>
          </cell>
        </row>
        <row r="51">
          <cell r="C51" t="str">
            <v>Rakvere</v>
          </cell>
          <cell r="F51">
            <v>0.5138888888888888</v>
          </cell>
          <cell r="G51">
            <v>0.7354272778720996</v>
          </cell>
        </row>
        <row r="52">
          <cell r="C52" t="str">
            <v>Rapla</v>
          </cell>
          <cell r="F52">
            <v>0.3333333333333333</v>
          </cell>
          <cell r="G52">
            <v>0.7354272778720996</v>
          </cell>
        </row>
        <row r="53">
          <cell r="C53" t="str">
            <v>Valga</v>
          </cell>
          <cell r="F53">
            <v>0.4262295081967213</v>
          </cell>
          <cell r="G53">
            <v>0.7354272778720996</v>
          </cell>
        </row>
        <row r="54">
          <cell r="C54" t="str">
            <v>Vilj</v>
          </cell>
          <cell r="F54">
            <v>0.869281045751634</v>
          </cell>
          <cell r="G54">
            <v>0.7354272778720996</v>
          </cell>
        </row>
        <row r="55">
          <cell r="C55" t="str">
            <v>üldH</v>
          </cell>
          <cell r="F55">
            <v>0.6469760900140648</v>
          </cell>
          <cell r="G55">
            <v>0.7354272778720996</v>
          </cell>
        </row>
      </sheetData>
      <sheetData sheetId="2">
        <row r="7">
          <cell r="F7">
            <v>0.6035578144853876</v>
          </cell>
          <cell r="G7">
            <v>0.6180766051253789</v>
          </cell>
        </row>
        <row r="8">
          <cell r="F8">
            <v>0.722027972027972</v>
          </cell>
          <cell r="G8">
            <v>0.6180766051253789</v>
          </cell>
        </row>
        <row r="9">
          <cell r="F9">
            <v>0.6534216335540839</v>
          </cell>
          <cell r="G9">
            <v>0.6180766051253789</v>
          </cell>
        </row>
        <row r="10">
          <cell r="F10">
            <v>0.5843520782396088</v>
          </cell>
          <cell r="G10">
            <v>0.6180766051253789</v>
          </cell>
        </row>
        <row r="11">
          <cell r="F11">
            <v>0.8004640371229699</v>
          </cell>
          <cell r="G11">
            <v>0.6180766051253789</v>
          </cell>
        </row>
        <row r="12">
          <cell r="F12">
            <v>0.5517241379310345</v>
          </cell>
          <cell r="G12">
            <v>0.6180766051253789</v>
          </cell>
        </row>
        <row r="13">
          <cell r="F13">
            <v>0.5681818181818182</v>
          </cell>
          <cell r="G13">
            <v>0.6180766051253789</v>
          </cell>
        </row>
        <row r="14">
          <cell r="F14">
            <v>0.6399147727272727</v>
          </cell>
          <cell r="G14">
            <v>0.6180766051253789</v>
          </cell>
        </row>
        <row r="15">
          <cell r="F15">
            <v>0.47619047619047616</v>
          </cell>
          <cell r="G15">
            <v>0.6180766051253789</v>
          </cell>
        </row>
        <row r="16">
          <cell r="F16">
            <v>0.72</v>
          </cell>
          <cell r="G16">
            <v>0.6180766051253789</v>
          </cell>
        </row>
        <row r="17">
          <cell r="F17">
            <v>0.6944444444444444</v>
          </cell>
          <cell r="G17">
            <v>0.6180766051253789</v>
          </cell>
        </row>
        <row r="18">
          <cell r="F18">
            <v>0.3902439024390244</v>
          </cell>
          <cell r="G18">
            <v>0.6180766051253789</v>
          </cell>
        </row>
        <row r="19">
          <cell r="F19">
            <v>0.44329896907216493</v>
          </cell>
          <cell r="G19">
            <v>0.6180766051253789</v>
          </cell>
        </row>
        <row r="20">
          <cell r="F20">
            <v>0.39473684210526316</v>
          </cell>
          <cell r="G20">
            <v>0.6180766051253789</v>
          </cell>
        </row>
        <row r="21">
          <cell r="F21">
            <v>0.5116279069767442</v>
          </cell>
          <cell r="G21">
            <v>0.6180766051253789</v>
          </cell>
        </row>
        <row r="22">
          <cell r="F22">
            <v>0.4</v>
          </cell>
          <cell r="G22">
            <v>0.6180766051253789</v>
          </cell>
        </row>
        <row r="23">
          <cell r="F23">
            <v>0.4838709677419355</v>
          </cell>
          <cell r="G23">
            <v>0.6180766051253789</v>
          </cell>
        </row>
        <row r="24">
          <cell r="F24">
            <v>0.125</v>
          </cell>
          <cell r="G24">
            <v>0.6180766051253789</v>
          </cell>
        </row>
        <row r="25">
          <cell r="F25">
            <v>0.423728813559322</v>
          </cell>
          <cell r="G25">
            <v>0.6180766051253789</v>
          </cell>
        </row>
        <row r="26">
          <cell r="F26">
            <v>0.7484276729559748</v>
          </cell>
          <cell r="G26">
            <v>0.6180766051253789</v>
          </cell>
        </row>
        <row r="27">
          <cell r="F27">
            <v>0.5266821345707656</v>
          </cell>
          <cell r="G27">
            <v>0.6180766051253789</v>
          </cell>
        </row>
      </sheetData>
      <sheetData sheetId="3">
        <row r="7">
          <cell r="A7" t="str">
            <v>Piirkondlikud</v>
          </cell>
          <cell r="C7" t="str">
            <v>PERH</v>
          </cell>
        </row>
        <row r="8">
          <cell r="C8" t="str">
            <v>TÜK</v>
          </cell>
        </row>
        <row r="9">
          <cell r="C9" t="str">
            <v>piirkH</v>
          </cell>
        </row>
        <row r="10">
          <cell r="A10" t="str">
            <v>Keskhaiglad</v>
          </cell>
          <cell r="C10" t="str">
            <v>ITK</v>
          </cell>
        </row>
        <row r="11">
          <cell r="C11" t="str">
            <v>LTKH</v>
          </cell>
        </row>
        <row r="12">
          <cell r="C12" t="str">
            <v>IVKH</v>
          </cell>
        </row>
        <row r="13">
          <cell r="C13" t="str">
            <v>PH</v>
          </cell>
        </row>
        <row r="14">
          <cell r="C14" t="str">
            <v>keskH</v>
          </cell>
        </row>
        <row r="15">
          <cell r="A15" t="str">
            <v>Üldhaiglad</v>
          </cell>
          <cell r="C15" t="str">
            <v>Hiiumaa</v>
          </cell>
        </row>
        <row r="16">
          <cell r="C16" t="str">
            <v>Jõgeva</v>
          </cell>
        </row>
        <row r="17">
          <cell r="C17" t="str">
            <v>Järva</v>
          </cell>
        </row>
        <row r="18">
          <cell r="C18" t="str">
            <v>Kures</v>
          </cell>
        </row>
        <row r="19">
          <cell r="C19" t="str">
            <v>Lõuna</v>
          </cell>
        </row>
        <row r="20">
          <cell r="C20" t="str">
            <v>Lääne</v>
          </cell>
        </row>
        <row r="21">
          <cell r="C21" t="str">
            <v>Põlva</v>
          </cell>
        </row>
        <row r="22">
          <cell r="C22" t="str">
            <v>Narva</v>
          </cell>
        </row>
        <row r="23">
          <cell r="C23" t="str">
            <v>Rakvere</v>
          </cell>
        </row>
        <row r="24">
          <cell r="C24" t="str">
            <v>Rapla</v>
          </cell>
        </row>
        <row r="25">
          <cell r="C25" t="str">
            <v>Valga</v>
          </cell>
        </row>
        <row r="26">
          <cell r="C26" t="str">
            <v>Vilj</v>
          </cell>
        </row>
        <row r="27">
          <cell r="C27" t="str">
            <v>üldH</v>
          </cell>
        </row>
      </sheetData>
      <sheetData sheetId="4"/>
      <sheetData sheetId="5">
        <row r="32">
          <cell r="Q32" t="str">
            <v>Rakvere</v>
          </cell>
          <cell r="R32" t="str">
            <v>AS Rakvere Haigla</v>
          </cell>
          <cell r="S32">
            <v>72</v>
          </cell>
          <cell r="T32">
            <v>0</v>
          </cell>
          <cell r="U32">
            <v>37</v>
          </cell>
        </row>
        <row r="33">
          <cell r="Q33" t="str">
            <v>ITKH</v>
          </cell>
          <cell r="R33" t="str">
            <v>Ida-Tallinna Keskhaigla AS</v>
          </cell>
          <cell r="S33">
            <v>432</v>
          </cell>
          <cell r="T33">
            <v>181</v>
          </cell>
          <cell r="U33">
            <v>320</v>
          </cell>
        </row>
        <row r="34">
          <cell r="Q34" t="str">
            <v>Jõgeva</v>
          </cell>
          <cell r="R34" t="str">
            <v>Jõgeva Haigla SA</v>
          </cell>
          <cell r="S34">
            <v>46</v>
          </cell>
          <cell r="T34">
            <v>0</v>
          </cell>
          <cell r="U34">
            <v>33</v>
          </cell>
        </row>
        <row r="35">
          <cell r="Q35" t="str">
            <v>Järva</v>
          </cell>
          <cell r="R35" t="str">
            <v>Järvamaa Haigla AS</v>
          </cell>
          <cell r="S35">
            <v>70</v>
          </cell>
          <cell r="T35">
            <v>6</v>
          </cell>
          <cell r="U35">
            <v>57</v>
          </cell>
        </row>
        <row r="36">
          <cell r="Q36" t="str">
            <v>Kures</v>
          </cell>
          <cell r="R36" t="str">
            <v>Kuressaare Haigla SA</v>
          </cell>
          <cell r="S36">
            <v>74</v>
          </cell>
          <cell r="T36">
            <v>0</v>
          </cell>
          <cell r="U36">
            <v>48</v>
          </cell>
        </row>
        <row r="37">
          <cell r="Q37" t="str">
            <v>Lõuna</v>
          </cell>
          <cell r="R37" t="str">
            <v>Lõuna-Eesti Haigla AS</v>
          </cell>
          <cell r="S37">
            <v>74</v>
          </cell>
          <cell r="T37">
            <v>9</v>
          </cell>
          <cell r="U37">
            <v>44</v>
          </cell>
        </row>
        <row r="38">
          <cell r="Q38" t="str">
            <v>LTKH</v>
          </cell>
          <cell r="R38" t="str">
            <v>Lääne-Tallinna Keskhaigla AS</v>
          </cell>
          <cell r="S38">
            <v>364</v>
          </cell>
          <cell r="T38">
            <v>108</v>
          </cell>
          <cell r="U38">
            <v>335</v>
          </cell>
        </row>
        <row r="39">
          <cell r="Q39" t="str">
            <v>PERH</v>
          </cell>
          <cell r="R39" t="str">
            <v>Põhja-Eesti Regionaalhaigla SA</v>
          </cell>
          <cell r="S39">
            <v>794</v>
          </cell>
          <cell r="T39">
            <v>244</v>
          </cell>
          <cell r="U39">
            <v>591</v>
          </cell>
        </row>
        <row r="40">
          <cell r="Q40" t="str">
            <v>Põlva</v>
          </cell>
          <cell r="R40" t="str">
            <v>Põlva Haigla AS</v>
          </cell>
          <cell r="S40">
            <v>38</v>
          </cell>
          <cell r="T40">
            <v>3</v>
          </cell>
          <cell r="U40">
            <v>26</v>
          </cell>
        </row>
        <row r="41">
          <cell r="Q41" t="str">
            <v>PH</v>
          </cell>
          <cell r="R41" t="str">
            <v>Pärnu Haigla SA</v>
          </cell>
          <cell r="S41">
            <v>216</v>
          </cell>
          <cell r="T41">
            <v>21</v>
          </cell>
          <cell r="U41">
            <v>142</v>
          </cell>
        </row>
        <row r="42">
          <cell r="Q42" t="str">
            <v>Hiiumaa</v>
          </cell>
          <cell r="R42" t="str">
            <v>SA Hiiumaa Haigla</v>
          </cell>
          <cell r="S42">
            <v>22</v>
          </cell>
          <cell r="T42">
            <v>0</v>
          </cell>
          <cell r="U42">
            <v>10</v>
          </cell>
        </row>
        <row r="43">
          <cell r="Q43" t="str">
            <v>IVKH</v>
          </cell>
          <cell r="R43" t="str">
            <v>SA Ida-Viru Keskhaigla</v>
          </cell>
          <cell r="S43">
            <v>425</v>
          </cell>
          <cell r="T43">
            <v>94</v>
          </cell>
          <cell r="U43">
            <v>258</v>
          </cell>
        </row>
        <row r="44">
          <cell r="Q44" t="str">
            <v>Narva</v>
          </cell>
          <cell r="R44" t="str">
            <v>SA Narva Haigla</v>
          </cell>
          <cell r="S44">
            <v>64</v>
          </cell>
          <cell r="T44">
            <v>1</v>
          </cell>
          <cell r="U44">
            <v>26</v>
          </cell>
        </row>
        <row r="45">
          <cell r="Q45" t="str">
            <v>Lääne</v>
          </cell>
          <cell r="R45" t="str">
            <v>Sihtasutus Läänemaa Haigla</v>
          </cell>
          <cell r="S45">
            <v>31</v>
          </cell>
          <cell r="T45">
            <v>0</v>
          </cell>
          <cell r="U45">
            <v>18</v>
          </cell>
        </row>
        <row r="46">
          <cell r="Q46" t="str">
            <v>Rapla</v>
          </cell>
          <cell r="R46" t="str">
            <v>Sihtasutus Raplamaa Haigla</v>
          </cell>
          <cell r="S46">
            <v>6</v>
          </cell>
          <cell r="T46">
            <v>0</v>
          </cell>
          <cell r="U46">
            <v>2</v>
          </cell>
        </row>
        <row r="47">
          <cell r="Q47" t="str">
            <v>TÜK</v>
          </cell>
          <cell r="R47" t="str">
            <v>TÜ Kliinikum SA</v>
          </cell>
          <cell r="S47">
            <v>592</v>
          </cell>
          <cell r="T47">
            <v>73</v>
          </cell>
          <cell r="U47">
            <v>493</v>
          </cell>
        </row>
        <row r="48">
          <cell r="Q48" t="str">
            <v>Valga</v>
          </cell>
          <cell r="R48" t="str">
            <v>Valga Haigla AS</v>
          </cell>
          <cell r="S48">
            <v>61</v>
          </cell>
          <cell r="T48">
            <v>2</v>
          </cell>
          <cell r="U48">
            <v>26</v>
          </cell>
        </row>
        <row r="49">
          <cell r="Q49" t="str">
            <v>Vilj</v>
          </cell>
          <cell r="R49" t="str">
            <v>Viljandi Haigla SA</v>
          </cell>
          <cell r="S49">
            <v>153</v>
          </cell>
          <cell r="T49">
            <v>2</v>
          </cell>
          <cell r="U49">
            <v>133</v>
          </cell>
        </row>
        <row r="50">
          <cell r="Q50" t="str">
            <v>Kokku:</v>
          </cell>
          <cell r="R50" t="str">
            <v>Grand Total</v>
          </cell>
          <cell r="S50">
            <v>3534</v>
          </cell>
          <cell r="T50">
            <v>744</v>
          </cell>
          <cell r="U50">
            <v>2599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 topLeftCell="A1">
      <selection activeCell="M11" sqref="M11"/>
    </sheetView>
  </sheetViews>
  <sheetFormatPr defaultColWidth="9.140625" defaultRowHeight="15"/>
  <sheetData>
    <row r="1" ht="15.75">
      <c r="A1" s="1"/>
    </row>
    <row r="3" ht="15">
      <c r="M3" s="5"/>
    </row>
    <row r="4" ht="15">
      <c r="M4" s="5"/>
    </row>
    <row r="5" ht="15">
      <c r="M5" s="5"/>
    </row>
    <row r="6" ht="15">
      <c r="M6" s="5"/>
    </row>
    <row r="7" ht="15">
      <c r="M7" s="5"/>
    </row>
    <row r="8" ht="15">
      <c r="M8" s="5"/>
    </row>
    <row r="9" ht="15">
      <c r="M9" s="5"/>
    </row>
    <row r="10" ht="15">
      <c r="M10" s="5"/>
    </row>
    <row r="11" ht="15">
      <c r="M11" s="5"/>
    </row>
    <row r="12" ht="15">
      <c r="M12" s="5"/>
    </row>
    <row r="26" spans="1:10" ht="15" customHeight="1">
      <c r="A26" s="12" t="s">
        <v>30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tabSelected="1" workbookViewId="0" topLeftCell="A25">
      <selection activeCell="A31" sqref="A31:G56"/>
    </sheetView>
  </sheetViews>
  <sheetFormatPr defaultColWidth="9.140625" defaultRowHeight="15"/>
  <cols>
    <col min="4" max="4" width="22.421875" style="0" customWidth="1"/>
    <col min="5" max="5" width="18.7109375" style="0" customWidth="1"/>
    <col min="6" max="6" width="19.8515625" style="0" customWidth="1"/>
    <col min="7" max="7" width="19.57421875" style="0" bestFit="1" customWidth="1"/>
    <col min="10" max="10" width="17.7109375" style="0" customWidth="1"/>
    <col min="11" max="11" width="17.00390625" style="0" customWidth="1"/>
    <col min="12" max="12" width="22.8515625" style="0" customWidth="1"/>
    <col min="13" max="13" width="22.140625" style="0" customWidth="1"/>
  </cols>
  <sheetData>
    <row r="1" spans="1:13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</row>
    <row r="3" spans="1:7" ht="15">
      <c r="A3" s="35" t="s">
        <v>1</v>
      </c>
      <c r="B3" s="35"/>
      <c r="C3" s="35" t="s">
        <v>26</v>
      </c>
      <c r="D3" s="33" t="s">
        <v>65</v>
      </c>
      <c r="E3" s="33" t="s">
        <v>62</v>
      </c>
      <c r="F3" s="33" t="s">
        <v>63</v>
      </c>
      <c r="G3" s="33" t="s">
        <v>36</v>
      </c>
    </row>
    <row r="4" spans="1:7" ht="15">
      <c r="A4" s="35"/>
      <c r="B4" s="35"/>
      <c r="C4" s="35"/>
      <c r="D4" s="35"/>
      <c r="E4" s="35"/>
      <c r="F4" s="35"/>
      <c r="G4" s="33"/>
    </row>
    <row r="5" spans="1:7" ht="15">
      <c r="A5" s="35"/>
      <c r="B5" s="35"/>
      <c r="C5" s="35"/>
      <c r="D5" s="35"/>
      <c r="E5" s="35"/>
      <c r="F5" s="35"/>
      <c r="G5" s="33"/>
    </row>
    <row r="6" spans="1:14" ht="45">
      <c r="A6" s="35"/>
      <c r="B6" s="35"/>
      <c r="C6" s="35"/>
      <c r="D6" s="35"/>
      <c r="E6" s="35"/>
      <c r="F6" s="35"/>
      <c r="G6" s="33"/>
      <c r="I6" s="23"/>
      <c r="J6" s="17" t="s">
        <v>37</v>
      </c>
      <c r="K6" s="17" t="s">
        <v>38</v>
      </c>
      <c r="L6" s="17" t="s">
        <v>39</v>
      </c>
      <c r="M6" s="17" t="s">
        <v>40</v>
      </c>
      <c r="N6" s="24"/>
    </row>
    <row r="7" spans="1:14" ht="15">
      <c r="A7" s="25" t="s">
        <v>2</v>
      </c>
      <c r="B7" s="26"/>
      <c r="C7" s="20" t="s">
        <v>41</v>
      </c>
      <c r="D7" s="2">
        <v>794</v>
      </c>
      <c r="E7" s="2">
        <v>244</v>
      </c>
      <c r="F7" s="9">
        <v>0.30730478589420657</v>
      </c>
      <c r="G7" s="15" t="str">
        <f>ROUND(J7*100,0)&amp;-ROUND(K7*100,0)&amp;"%"</f>
        <v>28-34%</v>
      </c>
      <c r="H7" s="13">
        <f>$F$28</f>
        <v>0.21052631578947367</v>
      </c>
      <c r="I7" s="13">
        <v>0.4</v>
      </c>
      <c r="J7" s="18">
        <v>0.2762047844288973</v>
      </c>
      <c r="K7" s="18">
        <v>0.3402603633679865</v>
      </c>
      <c r="L7" s="19">
        <f>F7-J7</f>
        <v>0.03110000146530928</v>
      </c>
      <c r="M7" s="19">
        <f>K7-F7</f>
        <v>0.03295557747377992</v>
      </c>
      <c r="N7" s="24"/>
    </row>
    <row r="8" spans="1:14" ht="15">
      <c r="A8" s="27"/>
      <c r="B8" s="28"/>
      <c r="C8" s="21" t="s">
        <v>42</v>
      </c>
      <c r="D8" s="2">
        <v>592</v>
      </c>
      <c r="E8" s="2">
        <v>73</v>
      </c>
      <c r="F8" s="9">
        <v>0.12331081081081081</v>
      </c>
      <c r="G8" s="15" t="str">
        <f aca="true" t="shared" si="0" ref="G8:G28">ROUND(J8*100,0)&amp;-ROUND(K8*100,0)&amp;"%"</f>
        <v>10-15%</v>
      </c>
      <c r="H8" s="13">
        <f aca="true" t="shared" si="1" ref="H8:H27">$F$28</f>
        <v>0.21052631578947367</v>
      </c>
      <c r="I8" s="13">
        <v>0.4</v>
      </c>
      <c r="J8" s="18">
        <v>0.09922781288218677</v>
      </c>
      <c r="K8" s="18">
        <v>0.15225090668583308</v>
      </c>
      <c r="L8" s="19">
        <f aca="true" t="shared" si="2" ref="L8:L28">F8-J8</f>
        <v>0.024082997928624048</v>
      </c>
      <c r="M8" s="19">
        <f aca="true" t="shared" si="3" ref="M8:M28">K8-F8</f>
        <v>0.028940095875022262</v>
      </c>
      <c r="N8" s="24"/>
    </row>
    <row r="9" spans="1:14" ht="15">
      <c r="A9" s="29"/>
      <c r="B9" s="30"/>
      <c r="C9" s="7" t="s">
        <v>5</v>
      </c>
      <c r="D9" s="7">
        <v>1386</v>
      </c>
      <c r="E9" s="7">
        <v>317</v>
      </c>
      <c r="F9" s="8">
        <v>0.2287157287157287</v>
      </c>
      <c r="G9" s="16" t="str">
        <f t="shared" si="0"/>
        <v>21-25%</v>
      </c>
      <c r="H9" s="13">
        <f t="shared" si="1"/>
        <v>0.21052631578947367</v>
      </c>
      <c r="I9" s="13">
        <v>0.4</v>
      </c>
      <c r="J9" s="18">
        <v>0.20737176024501808</v>
      </c>
      <c r="K9" s="18">
        <v>0.25155932597479036</v>
      </c>
      <c r="L9" s="19">
        <f t="shared" si="2"/>
        <v>0.021343968470710628</v>
      </c>
      <c r="M9" s="19">
        <f t="shared" si="3"/>
        <v>0.022843597259061654</v>
      </c>
      <c r="N9" s="24"/>
    </row>
    <row r="10" spans="1:14" ht="15">
      <c r="A10" s="25" t="s">
        <v>6</v>
      </c>
      <c r="B10" s="26"/>
      <c r="C10" s="21" t="s">
        <v>43</v>
      </c>
      <c r="D10" s="2">
        <v>432</v>
      </c>
      <c r="E10" s="2">
        <v>181</v>
      </c>
      <c r="F10" s="9">
        <v>0.41898148148148145</v>
      </c>
      <c r="G10" s="15" t="str">
        <f t="shared" si="0"/>
        <v>37-47%</v>
      </c>
      <c r="H10" s="13">
        <f t="shared" si="1"/>
        <v>0.21052631578947367</v>
      </c>
      <c r="I10" s="13">
        <v>0.4</v>
      </c>
      <c r="J10" s="18">
        <v>0.37336933813768697</v>
      </c>
      <c r="K10" s="18">
        <v>0.46602179574409713</v>
      </c>
      <c r="L10" s="19">
        <f t="shared" si="2"/>
        <v>0.04561214334379449</v>
      </c>
      <c r="M10" s="19">
        <f t="shared" si="3"/>
        <v>0.04704031426261568</v>
      </c>
      <c r="N10" s="24"/>
    </row>
    <row r="11" spans="1:14" ht="15">
      <c r="A11" s="27"/>
      <c r="B11" s="28"/>
      <c r="C11" s="21" t="s">
        <v>44</v>
      </c>
      <c r="D11" s="2">
        <v>364</v>
      </c>
      <c r="E11" s="2">
        <v>108</v>
      </c>
      <c r="F11" s="9">
        <v>0.2967032967032967</v>
      </c>
      <c r="G11" s="15" t="str">
        <f t="shared" si="0"/>
        <v>25-35%</v>
      </c>
      <c r="H11" s="13">
        <f t="shared" si="1"/>
        <v>0.21052631578947367</v>
      </c>
      <c r="I11" s="13">
        <v>0.4</v>
      </c>
      <c r="J11" s="18">
        <v>0.2520963379457195</v>
      </c>
      <c r="K11" s="18">
        <v>0.34555639331891436</v>
      </c>
      <c r="L11" s="19">
        <f t="shared" si="2"/>
        <v>0.0446069587575772</v>
      </c>
      <c r="M11" s="19">
        <f t="shared" si="3"/>
        <v>0.04885309661561765</v>
      </c>
      <c r="N11" s="24"/>
    </row>
    <row r="12" spans="1:14" ht="15">
      <c r="A12" s="27"/>
      <c r="B12" s="28"/>
      <c r="C12" s="21" t="s">
        <v>45</v>
      </c>
      <c r="D12" s="2">
        <v>425</v>
      </c>
      <c r="E12" s="2">
        <v>94</v>
      </c>
      <c r="F12" s="9">
        <v>0.2211764705882353</v>
      </c>
      <c r="G12" s="15" t="str">
        <f t="shared" si="0"/>
        <v>18-26%</v>
      </c>
      <c r="H12" s="13">
        <f t="shared" si="1"/>
        <v>0.21052631578947367</v>
      </c>
      <c r="I12" s="13">
        <v>0.4</v>
      </c>
      <c r="J12" s="18">
        <v>0.1843132932971669</v>
      </c>
      <c r="K12" s="18">
        <v>0.26303489620987114</v>
      </c>
      <c r="L12" s="19">
        <f t="shared" si="2"/>
        <v>0.036863177291068416</v>
      </c>
      <c r="M12" s="19">
        <f t="shared" si="3"/>
        <v>0.04185842562163583</v>
      </c>
      <c r="N12" s="24"/>
    </row>
    <row r="13" spans="1:14" ht="15">
      <c r="A13" s="27"/>
      <c r="B13" s="28"/>
      <c r="C13" s="21" t="s">
        <v>46</v>
      </c>
      <c r="D13" s="2">
        <v>216</v>
      </c>
      <c r="E13" s="2">
        <v>21</v>
      </c>
      <c r="F13" s="9">
        <v>0.09722222222222222</v>
      </c>
      <c r="G13" s="15" t="str">
        <f t="shared" si="0"/>
        <v>6-14%</v>
      </c>
      <c r="H13" s="13">
        <f t="shared" si="1"/>
        <v>0.21052631578947367</v>
      </c>
      <c r="I13" s="13">
        <v>0.4</v>
      </c>
      <c r="J13" s="18">
        <v>0.0644707773128323</v>
      </c>
      <c r="K13" s="18">
        <v>0.144049702421641</v>
      </c>
      <c r="L13" s="19">
        <f t="shared" si="2"/>
        <v>0.03275144490938993</v>
      </c>
      <c r="M13" s="19">
        <f t="shared" si="3"/>
        <v>0.04682748019941878</v>
      </c>
      <c r="N13" s="24"/>
    </row>
    <row r="14" spans="1:14" ht="15">
      <c r="A14" s="29"/>
      <c r="B14" s="30"/>
      <c r="C14" s="22" t="s">
        <v>31</v>
      </c>
      <c r="D14" s="7">
        <v>1437</v>
      </c>
      <c r="E14" s="7">
        <v>404</v>
      </c>
      <c r="F14" s="8">
        <v>0.28114126652748783</v>
      </c>
      <c r="G14" s="16" t="str">
        <f t="shared" si="0"/>
        <v>26-30%</v>
      </c>
      <c r="H14" s="13">
        <f t="shared" si="1"/>
        <v>0.21052631578947367</v>
      </c>
      <c r="I14" s="13">
        <v>0.4</v>
      </c>
      <c r="J14" s="18">
        <v>0.25850486760873864</v>
      </c>
      <c r="K14" s="18">
        <v>0.30494466879398635</v>
      </c>
      <c r="L14" s="19">
        <f t="shared" si="2"/>
        <v>0.02263639891874919</v>
      </c>
      <c r="M14" s="19">
        <f t="shared" si="3"/>
        <v>0.02380340226649852</v>
      </c>
      <c r="N14" s="24"/>
    </row>
    <row r="15" spans="1:14" ht="15">
      <c r="A15" s="25" t="s">
        <v>11</v>
      </c>
      <c r="B15" s="26"/>
      <c r="C15" s="21" t="s">
        <v>47</v>
      </c>
      <c r="D15" s="2">
        <v>22</v>
      </c>
      <c r="E15" s="2">
        <v>0</v>
      </c>
      <c r="F15" s="9">
        <v>0</v>
      </c>
      <c r="G15" s="15" t="str">
        <f t="shared" si="0"/>
        <v>0-15%</v>
      </c>
      <c r="H15" s="13">
        <f t="shared" si="1"/>
        <v>0.21052631578947367</v>
      </c>
      <c r="I15" s="13">
        <v>0.4</v>
      </c>
      <c r="J15" s="18">
        <v>3.8697532290416965E-12</v>
      </c>
      <c r="K15" s="18">
        <v>0.14865436004761107</v>
      </c>
      <c r="L15" s="19">
        <f t="shared" si="2"/>
        <v>-3.8697532290416965E-12</v>
      </c>
      <c r="M15" s="19">
        <f t="shared" si="3"/>
        <v>0.14865436004761107</v>
      </c>
      <c r="N15" s="24"/>
    </row>
    <row r="16" spans="1:14" ht="15">
      <c r="A16" s="27"/>
      <c r="B16" s="28"/>
      <c r="C16" s="21" t="s">
        <v>48</v>
      </c>
      <c r="D16" s="2">
        <v>46</v>
      </c>
      <c r="E16" s="2">
        <v>0</v>
      </c>
      <c r="F16" s="9">
        <v>0</v>
      </c>
      <c r="G16" s="15" t="str">
        <f t="shared" si="0"/>
        <v>0-8%</v>
      </c>
      <c r="H16" s="13">
        <f t="shared" si="1"/>
        <v>0.21052631578947367</v>
      </c>
      <c r="I16" s="13">
        <v>0.4</v>
      </c>
      <c r="J16" s="18">
        <v>2.006362614115162E-12</v>
      </c>
      <c r="K16" s="18">
        <v>0.07707327386831875</v>
      </c>
      <c r="L16" s="19">
        <f t="shared" si="2"/>
        <v>-2.006362614115162E-12</v>
      </c>
      <c r="M16" s="19">
        <f t="shared" si="3"/>
        <v>0.07707327386831875</v>
      </c>
      <c r="N16" s="24"/>
    </row>
    <row r="17" spans="1:14" ht="15">
      <c r="A17" s="27"/>
      <c r="B17" s="28"/>
      <c r="C17" s="21" t="s">
        <v>49</v>
      </c>
      <c r="D17" s="2">
        <v>70</v>
      </c>
      <c r="E17" s="2">
        <v>6</v>
      </c>
      <c r="F17" s="9">
        <v>0.08571428571428572</v>
      </c>
      <c r="G17" s="15" t="str">
        <f t="shared" si="0"/>
        <v>4-17%</v>
      </c>
      <c r="H17" s="13">
        <f t="shared" si="1"/>
        <v>0.21052631578947367</v>
      </c>
      <c r="I17" s="13">
        <v>0.4</v>
      </c>
      <c r="J17" s="18">
        <v>0.03987672973354874</v>
      </c>
      <c r="K17" s="18">
        <v>0.17465649869569919</v>
      </c>
      <c r="L17" s="19">
        <f t="shared" si="2"/>
        <v>0.04583755598073697</v>
      </c>
      <c r="M17" s="19">
        <f t="shared" si="3"/>
        <v>0.08894221298141347</v>
      </c>
      <c r="N17" s="24"/>
    </row>
    <row r="18" spans="1:14" ht="15">
      <c r="A18" s="27"/>
      <c r="B18" s="28"/>
      <c r="C18" s="21" t="s">
        <v>50</v>
      </c>
      <c r="D18" s="2">
        <v>74</v>
      </c>
      <c r="E18" s="2">
        <v>0</v>
      </c>
      <c r="F18" s="9">
        <v>0</v>
      </c>
      <c r="G18" s="15" t="str">
        <f t="shared" si="0"/>
        <v>0-5%</v>
      </c>
      <c r="H18" s="13">
        <f t="shared" si="1"/>
        <v>0.21052631578947367</v>
      </c>
      <c r="I18" s="13">
        <v>0.4</v>
      </c>
      <c r="J18" s="18">
        <v>1.284662824332987E-12</v>
      </c>
      <c r="K18" s="18">
        <v>0.04934958864947279</v>
      </c>
      <c r="L18" s="19">
        <f t="shared" si="2"/>
        <v>-1.284662824332987E-12</v>
      </c>
      <c r="M18" s="19">
        <f t="shared" si="3"/>
        <v>0.04934958864947279</v>
      </c>
      <c r="N18" s="24"/>
    </row>
    <row r="19" spans="1:14" ht="15">
      <c r="A19" s="27"/>
      <c r="B19" s="28"/>
      <c r="C19" s="21" t="s">
        <v>51</v>
      </c>
      <c r="D19" s="2">
        <v>74</v>
      </c>
      <c r="E19" s="2">
        <v>9</v>
      </c>
      <c r="F19" s="9">
        <v>0.12162162162162163</v>
      </c>
      <c r="G19" s="15" t="str">
        <f t="shared" si="0"/>
        <v>7-22%</v>
      </c>
      <c r="H19" s="13">
        <f t="shared" si="1"/>
        <v>0.21052631578947367</v>
      </c>
      <c r="I19" s="13">
        <v>0.4</v>
      </c>
      <c r="J19" s="18">
        <v>0.06532323828508901</v>
      </c>
      <c r="K19" s="18">
        <v>0.21526563961278153</v>
      </c>
      <c r="L19" s="19">
        <f t="shared" si="2"/>
        <v>0.056298383336532615</v>
      </c>
      <c r="M19" s="19">
        <f t="shared" si="3"/>
        <v>0.0936440179911599</v>
      </c>
      <c r="N19" s="24"/>
    </row>
    <row r="20" spans="1:14" ht="15">
      <c r="A20" s="27"/>
      <c r="B20" s="28"/>
      <c r="C20" s="21" t="s">
        <v>52</v>
      </c>
      <c r="D20" s="2">
        <v>31</v>
      </c>
      <c r="E20" s="2">
        <v>0</v>
      </c>
      <c r="F20" s="9">
        <v>0</v>
      </c>
      <c r="G20" s="15" t="str">
        <f t="shared" si="0"/>
        <v>0-11%</v>
      </c>
      <c r="H20" s="13">
        <f t="shared" si="1"/>
        <v>0.21052631578947367</v>
      </c>
      <c r="I20" s="13">
        <v>0.4</v>
      </c>
      <c r="J20" s="18">
        <v>2.870145409714165E-12</v>
      </c>
      <c r="K20" s="18">
        <v>0.11025499660357037</v>
      </c>
      <c r="L20" s="19">
        <f t="shared" si="2"/>
        <v>-2.870145409714165E-12</v>
      </c>
      <c r="M20" s="19">
        <f t="shared" si="3"/>
        <v>0.11025499660357037</v>
      </c>
      <c r="N20" s="24"/>
    </row>
    <row r="21" spans="1:14" ht="15">
      <c r="A21" s="27"/>
      <c r="B21" s="28"/>
      <c r="C21" s="21" t="s">
        <v>54</v>
      </c>
      <c r="D21" s="2">
        <v>38</v>
      </c>
      <c r="E21" s="2">
        <v>3</v>
      </c>
      <c r="F21" s="9">
        <v>0.07894736842105263</v>
      </c>
      <c r="G21" s="15" t="str">
        <f t="shared" si="0"/>
        <v>3-21%</v>
      </c>
      <c r="H21" s="13">
        <f t="shared" si="1"/>
        <v>0.21052631578947367</v>
      </c>
      <c r="I21" s="13">
        <v>0.4</v>
      </c>
      <c r="J21" s="18">
        <v>0.027214650176717977</v>
      </c>
      <c r="K21" s="18">
        <v>0.20799337442434515</v>
      </c>
      <c r="L21" s="19">
        <f t="shared" si="2"/>
        <v>0.05173271824433465</v>
      </c>
      <c r="M21" s="19">
        <f t="shared" si="3"/>
        <v>0.12904600600329252</v>
      </c>
      <c r="N21" s="24"/>
    </row>
    <row r="22" spans="1:14" ht="15">
      <c r="A22" s="27"/>
      <c r="B22" s="28"/>
      <c r="C22" s="21" t="s">
        <v>53</v>
      </c>
      <c r="D22" s="2">
        <v>64</v>
      </c>
      <c r="E22" s="2">
        <v>1</v>
      </c>
      <c r="F22" s="9">
        <v>0.015625</v>
      </c>
      <c r="G22" s="15" t="str">
        <f t="shared" si="0"/>
        <v>0-8%</v>
      </c>
      <c r="H22" s="13">
        <f t="shared" si="1"/>
        <v>0.21052631578947367</v>
      </c>
      <c r="I22" s="13">
        <v>0.4</v>
      </c>
      <c r="J22" s="18">
        <v>0.002763549799543208</v>
      </c>
      <c r="K22" s="18">
        <v>0.08334079772453469</v>
      </c>
      <c r="L22" s="19">
        <f t="shared" si="2"/>
        <v>0.012861450200456792</v>
      </c>
      <c r="M22" s="19">
        <f t="shared" si="3"/>
        <v>0.06771579772453469</v>
      </c>
      <c r="N22" s="24"/>
    </row>
    <row r="23" spans="1:14" ht="15">
      <c r="A23" s="27"/>
      <c r="B23" s="28"/>
      <c r="C23" s="21" t="s">
        <v>55</v>
      </c>
      <c r="D23" s="2">
        <v>72</v>
      </c>
      <c r="E23" s="2">
        <v>0</v>
      </c>
      <c r="F23" s="9">
        <v>0</v>
      </c>
      <c r="G23" s="15" t="str">
        <f t="shared" si="0"/>
        <v>0-5%</v>
      </c>
      <c r="H23" s="13">
        <f t="shared" si="1"/>
        <v>0.21052631578947367</v>
      </c>
      <c r="I23" s="13">
        <v>0.4</v>
      </c>
      <c r="J23" s="18">
        <v>1.3185404186955137E-12</v>
      </c>
      <c r="K23" s="18">
        <v>0.050650977087401974</v>
      </c>
      <c r="L23" s="19">
        <f t="shared" si="2"/>
        <v>-1.3185404186955137E-12</v>
      </c>
      <c r="M23" s="19">
        <f t="shared" si="3"/>
        <v>0.050650977087401974</v>
      </c>
      <c r="N23" s="24"/>
    </row>
    <row r="24" spans="1:14" ht="15">
      <c r="A24" s="27"/>
      <c r="B24" s="28"/>
      <c r="C24" s="21" t="s">
        <v>56</v>
      </c>
      <c r="D24" s="2">
        <v>6</v>
      </c>
      <c r="E24" s="2">
        <v>0</v>
      </c>
      <c r="F24" s="9">
        <v>0</v>
      </c>
      <c r="G24" s="15" t="str">
        <f t="shared" si="0"/>
        <v>0-39%</v>
      </c>
      <c r="H24" s="13">
        <f t="shared" si="1"/>
        <v>0.21052631578947367</v>
      </c>
      <c r="I24" s="13">
        <v>0.4</v>
      </c>
      <c r="J24" s="18">
        <v>1.0161112168357063E-11</v>
      </c>
      <c r="K24" s="18">
        <v>0.3903333203324623</v>
      </c>
      <c r="L24" s="19">
        <f t="shared" si="2"/>
        <v>-1.0161112168357063E-11</v>
      </c>
      <c r="M24" s="19">
        <f t="shared" si="3"/>
        <v>0.3903333203324623</v>
      </c>
      <c r="N24" s="24"/>
    </row>
    <row r="25" spans="1:14" ht="15">
      <c r="A25" s="27"/>
      <c r="B25" s="28"/>
      <c r="C25" s="21" t="s">
        <v>57</v>
      </c>
      <c r="D25" s="2">
        <v>61</v>
      </c>
      <c r="E25" s="2">
        <v>2</v>
      </c>
      <c r="F25" s="9">
        <v>0.03278688524590164</v>
      </c>
      <c r="G25" s="15" t="str">
        <f t="shared" si="0"/>
        <v>1-11%</v>
      </c>
      <c r="H25" s="13">
        <f t="shared" si="1"/>
        <v>0.21052631578947367</v>
      </c>
      <c r="I25" s="13">
        <v>0.4</v>
      </c>
      <c r="J25" s="18">
        <v>0.009037911375135294</v>
      </c>
      <c r="K25" s="18">
        <v>0.11189467147271433</v>
      </c>
      <c r="L25" s="19">
        <f t="shared" si="2"/>
        <v>0.023748973870766348</v>
      </c>
      <c r="M25" s="19">
        <f t="shared" si="3"/>
        <v>0.07910778622681269</v>
      </c>
      <c r="N25" s="24"/>
    </row>
    <row r="26" spans="1:14" ht="15">
      <c r="A26" s="27"/>
      <c r="B26" s="28"/>
      <c r="C26" s="21" t="s">
        <v>58</v>
      </c>
      <c r="D26" s="2">
        <v>153</v>
      </c>
      <c r="E26" s="2">
        <v>2</v>
      </c>
      <c r="F26" s="9">
        <v>0.013071895424836602</v>
      </c>
      <c r="G26" s="15" t="str">
        <f t="shared" si="0"/>
        <v>0-5%</v>
      </c>
      <c r="H26" s="13">
        <f t="shared" si="1"/>
        <v>0.21052631578947367</v>
      </c>
      <c r="I26" s="13">
        <v>0.4</v>
      </c>
      <c r="J26" s="18">
        <v>0.0035921441545086145</v>
      </c>
      <c r="K26" s="18">
        <v>0.046403845693026836</v>
      </c>
      <c r="L26" s="19">
        <f t="shared" si="2"/>
        <v>0.009479751270327987</v>
      </c>
      <c r="M26" s="19">
        <f t="shared" si="3"/>
        <v>0.03333195026819023</v>
      </c>
      <c r="N26" s="24"/>
    </row>
    <row r="27" spans="1:14" ht="15">
      <c r="A27" s="29"/>
      <c r="B27" s="30"/>
      <c r="C27" s="3" t="s">
        <v>24</v>
      </c>
      <c r="D27" s="7">
        <v>711</v>
      </c>
      <c r="E27" s="7">
        <v>23</v>
      </c>
      <c r="F27" s="8">
        <v>0.03234880450070324</v>
      </c>
      <c r="G27" s="16" t="str">
        <f t="shared" si="0"/>
        <v>2-5%</v>
      </c>
      <c r="H27" s="13">
        <f t="shared" si="1"/>
        <v>0.21052631578947367</v>
      </c>
      <c r="I27" s="13">
        <v>0.4</v>
      </c>
      <c r="J27" s="18">
        <v>0.021650927913606316</v>
      </c>
      <c r="K27" s="18">
        <v>0.048072846044915844</v>
      </c>
      <c r="L27" s="19">
        <f t="shared" si="2"/>
        <v>0.010697876587096922</v>
      </c>
      <c r="M27" s="19">
        <f t="shared" si="3"/>
        <v>0.015724041544212607</v>
      </c>
      <c r="N27" s="24"/>
    </row>
    <row r="28" spans="1:14" ht="15">
      <c r="A28" s="31"/>
      <c r="B28" s="32"/>
      <c r="C28" s="10" t="s">
        <v>25</v>
      </c>
      <c r="D28" s="7">
        <v>3534</v>
      </c>
      <c r="E28" s="7">
        <v>744</v>
      </c>
      <c r="F28" s="8">
        <v>0.21052631578947367</v>
      </c>
      <c r="G28" s="16" t="str">
        <f t="shared" si="0"/>
        <v>20-22%</v>
      </c>
      <c r="I28" s="24"/>
      <c r="J28" s="18">
        <v>0.19740311802253652</v>
      </c>
      <c r="K28" s="18">
        <v>0.224278143603416</v>
      </c>
      <c r="L28" s="19">
        <f t="shared" si="2"/>
        <v>0.013123197766937156</v>
      </c>
      <c r="M28" s="19">
        <f t="shared" si="3"/>
        <v>0.013751827813942324</v>
      </c>
      <c r="N28" s="24"/>
    </row>
    <row r="29" spans="9:14" ht="15">
      <c r="I29" s="24"/>
      <c r="J29" s="24"/>
      <c r="K29" s="24"/>
      <c r="L29" s="24"/>
      <c r="M29" s="24"/>
      <c r="N29" s="24"/>
    </row>
    <row r="31" spans="1:7" ht="15">
      <c r="A31" s="35" t="s">
        <v>1</v>
      </c>
      <c r="B31" s="35"/>
      <c r="C31" s="35" t="s">
        <v>26</v>
      </c>
      <c r="D31" s="33" t="s">
        <v>64</v>
      </c>
      <c r="E31" s="33" t="s">
        <v>60</v>
      </c>
      <c r="F31" s="33" t="s">
        <v>61</v>
      </c>
      <c r="G31" s="33" t="s">
        <v>36</v>
      </c>
    </row>
    <row r="32" spans="1:7" ht="15">
      <c r="A32" s="35"/>
      <c r="B32" s="35"/>
      <c r="C32" s="35"/>
      <c r="D32" s="35"/>
      <c r="E32" s="35"/>
      <c r="F32" s="35"/>
      <c r="G32" s="33"/>
    </row>
    <row r="33" spans="1:7" ht="15">
      <c r="A33" s="35"/>
      <c r="B33" s="35"/>
      <c r="C33" s="35"/>
      <c r="D33" s="35"/>
      <c r="E33" s="35"/>
      <c r="F33" s="35"/>
      <c r="G33" s="33"/>
    </row>
    <row r="34" spans="1:13" ht="25.5" customHeight="1">
      <c r="A34" s="35"/>
      <c r="B34" s="35"/>
      <c r="C34" s="35"/>
      <c r="D34" s="35"/>
      <c r="E34" s="35"/>
      <c r="F34" s="35"/>
      <c r="G34" s="33"/>
      <c r="J34" s="17" t="s">
        <v>37</v>
      </c>
      <c r="K34" s="17" t="s">
        <v>38</v>
      </c>
      <c r="L34" s="17" t="s">
        <v>39</v>
      </c>
      <c r="M34" s="17" t="s">
        <v>40</v>
      </c>
    </row>
    <row r="35" spans="1:13" ht="15">
      <c r="A35" s="25" t="s">
        <v>2</v>
      </c>
      <c r="B35" s="26"/>
      <c r="C35" s="2" t="s">
        <v>3</v>
      </c>
      <c r="D35" s="2">
        <f>VLOOKUP(C35,'[1]Sheet3'!$Q$32:$T$50,3,0)</f>
        <v>794</v>
      </c>
      <c r="E35" s="2">
        <f>VLOOKUP(C35,'[1]Sheet3'!$Q$32:$U$50,5,0)</f>
        <v>591</v>
      </c>
      <c r="F35" s="9">
        <f>E35/D35</f>
        <v>0.7443324937027708</v>
      </c>
      <c r="G35" s="15" t="str">
        <f>ROUND(J35*100,0)&amp;-ROUND(K35*100,0)&amp;"%"</f>
        <v>71-77%</v>
      </c>
      <c r="J35" s="18">
        <f>(((2*D35*(E35/D35))+3.841443202-(1.95996*SQRT(3.841443202+(4*D35*(E35/D35)*(1-(E35/D35))))))/(2*(D35+3.841443202)))</f>
        <v>0.7128633882449369</v>
      </c>
      <c r="K35" s="18">
        <f>(((2*D35*(E35/D35))+3.841443202+(1.95996*SQRT(3.841443202+(4*D35*(E35/D35)*(1-(E35/D35))))))/(2*(D35+3.841443202)))</f>
        <v>0.7734487772936547</v>
      </c>
      <c r="L35" s="19">
        <f>F35-J35</f>
        <v>0.03146910545783388</v>
      </c>
      <c r="M35" s="19">
        <f>K35-F35</f>
        <v>0.029116283590883918</v>
      </c>
    </row>
    <row r="36" spans="1:13" ht="15">
      <c r="A36" s="27"/>
      <c r="B36" s="28"/>
      <c r="C36" s="2" t="s">
        <v>4</v>
      </c>
      <c r="D36" s="2">
        <f>VLOOKUP(C36,'[1]Sheet3'!$Q$32:$T$50,3,0)</f>
        <v>592</v>
      </c>
      <c r="E36" s="2">
        <f>VLOOKUP(C36,'[1]Sheet3'!$Q$32:$U$50,5,0)</f>
        <v>493</v>
      </c>
      <c r="F36" s="9">
        <f aca="true" t="shared" si="4" ref="F36:F54">E36/D36</f>
        <v>0.8327702702702703</v>
      </c>
      <c r="G36" s="15" t="str">
        <f aca="true" t="shared" si="5" ref="G36:G56">ROUND(J36*100,0)&amp;-ROUND(K36*100,0)&amp;"%"</f>
        <v>80-86%</v>
      </c>
      <c r="J36" s="18">
        <f aca="true" t="shared" si="6" ref="J36:J56">(((2*D36*(E36/D36))+3.841443202-(1.95996*SQRT(3.841443202+(4*D36*(E36/D36)*(1-(E36/D36))))))/(2*(D36+3.841443202)))</f>
        <v>0.8005840667048342</v>
      </c>
      <c r="K36" s="18">
        <f aca="true" t="shared" si="7" ref="K36:K56">(((2*D36*(E36/D36))+3.841443202+(1.95996*SQRT(3.841443202+(4*D36*(E36/D36)*(1-(E36/D36))))))/(2*(D36+3.841443202)))</f>
        <v>0.8606656743045831</v>
      </c>
      <c r="L36" s="19">
        <f aca="true" t="shared" si="8" ref="L36:L56">F36-J36</f>
        <v>0.03218620356543611</v>
      </c>
      <c r="M36" s="19">
        <f aca="true" t="shared" si="9" ref="M36:M56">K36-F36</f>
        <v>0.027895404034312787</v>
      </c>
    </row>
    <row r="37" spans="1:13" ht="15">
      <c r="A37" s="29"/>
      <c r="B37" s="30"/>
      <c r="C37" s="3" t="s">
        <v>5</v>
      </c>
      <c r="D37" s="7">
        <f>SUM(D35:D36)</f>
        <v>1386</v>
      </c>
      <c r="E37" s="7">
        <f>SUM(E35:E36)</f>
        <v>1084</v>
      </c>
      <c r="F37" s="8">
        <f t="shared" si="4"/>
        <v>0.7821067821067821</v>
      </c>
      <c r="G37" s="16" t="str">
        <f t="shared" si="5"/>
        <v>76-80%</v>
      </c>
      <c r="J37" s="18">
        <f t="shared" si="6"/>
        <v>0.7596100681500849</v>
      </c>
      <c r="K37" s="18">
        <f t="shared" si="7"/>
        <v>0.8030440416585718</v>
      </c>
      <c r="L37" s="19">
        <f t="shared" si="8"/>
        <v>0.022496713956697167</v>
      </c>
      <c r="M37" s="19">
        <f t="shared" si="9"/>
        <v>0.02093725955178971</v>
      </c>
    </row>
    <row r="38" spans="1:13" ht="15">
      <c r="A38" s="25" t="s">
        <v>6</v>
      </c>
      <c r="B38" s="26"/>
      <c r="C38" s="2" t="s">
        <v>59</v>
      </c>
      <c r="D38" s="2">
        <f>VLOOKUP(C38,'[1]Sheet3'!$Q$32:$T$50,3,0)</f>
        <v>432</v>
      </c>
      <c r="E38" s="2">
        <f>VLOOKUP(C38,'[1]Sheet3'!$Q$32:$U$50,5,0)</f>
        <v>320</v>
      </c>
      <c r="F38" s="9">
        <f t="shared" si="4"/>
        <v>0.7407407407407407</v>
      </c>
      <c r="G38" s="15" t="str">
        <f t="shared" si="5"/>
        <v>70-78%</v>
      </c>
      <c r="J38" s="18">
        <f t="shared" si="6"/>
        <v>0.6974224151245779</v>
      </c>
      <c r="K38" s="18">
        <f t="shared" si="7"/>
        <v>0.779815358483835</v>
      </c>
      <c r="L38" s="19">
        <f t="shared" si="8"/>
        <v>0.04331832561616278</v>
      </c>
      <c r="M38" s="19">
        <f t="shared" si="9"/>
        <v>0.039074617743094286</v>
      </c>
    </row>
    <row r="39" spans="1:13" ht="15">
      <c r="A39" s="27"/>
      <c r="B39" s="28"/>
      <c r="C39" s="2" t="s">
        <v>8</v>
      </c>
      <c r="D39" s="2">
        <f>VLOOKUP(C39,'[1]Sheet3'!$Q$32:$T$50,3,0)</f>
        <v>364</v>
      </c>
      <c r="E39" s="2">
        <f>VLOOKUP(C39,'[1]Sheet3'!$Q$32:$U$50,5,0)</f>
        <v>335</v>
      </c>
      <c r="F39" s="9">
        <f t="shared" si="4"/>
        <v>0.9203296703296703</v>
      </c>
      <c r="G39" s="15" t="str">
        <f t="shared" si="5"/>
        <v>89-94%</v>
      </c>
      <c r="J39" s="18">
        <f t="shared" si="6"/>
        <v>0.8879223161433949</v>
      </c>
      <c r="K39" s="18">
        <f t="shared" si="7"/>
        <v>0.9439578475932406</v>
      </c>
      <c r="L39" s="19">
        <f t="shared" si="8"/>
        <v>0.03240735418627538</v>
      </c>
      <c r="M39" s="19">
        <f t="shared" si="9"/>
        <v>0.02362817726357036</v>
      </c>
    </row>
    <row r="40" spans="1:13" ht="15">
      <c r="A40" s="27"/>
      <c r="B40" s="28"/>
      <c r="C40" s="2" t="s">
        <v>9</v>
      </c>
      <c r="D40" s="2">
        <f>VLOOKUP(C40,'[1]Sheet3'!$Q$32:$T$50,3,0)</f>
        <v>425</v>
      </c>
      <c r="E40" s="2">
        <f>VLOOKUP(C40,'[1]Sheet3'!$Q$32:$U$50,5,0)</f>
        <v>258</v>
      </c>
      <c r="F40" s="9">
        <f t="shared" si="4"/>
        <v>0.6070588235294118</v>
      </c>
      <c r="G40" s="15" t="str">
        <f t="shared" si="5"/>
        <v>56-65%</v>
      </c>
      <c r="J40" s="18">
        <f t="shared" si="6"/>
        <v>0.5598647591715143</v>
      </c>
      <c r="K40" s="18">
        <f t="shared" si="7"/>
        <v>0.6523348811443487</v>
      </c>
      <c r="L40" s="19">
        <f t="shared" si="8"/>
        <v>0.047194064357897414</v>
      </c>
      <c r="M40" s="19">
        <f t="shared" si="9"/>
        <v>0.045276057614936915</v>
      </c>
    </row>
    <row r="41" spans="1:13" ht="15">
      <c r="A41" s="27"/>
      <c r="B41" s="28"/>
      <c r="C41" s="2" t="s">
        <v>10</v>
      </c>
      <c r="D41" s="2">
        <f>VLOOKUP(C41,'[1]Sheet3'!$Q$32:$T$50,3,0)</f>
        <v>216</v>
      </c>
      <c r="E41" s="2">
        <f>VLOOKUP(C41,'[1]Sheet3'!$Q$32:$U$50,5,0)</f>
        <v>142</v>
      </c>
      <c r="F41" s="9">
        <f t="shared" si="4"/>
        <v>0.6574074074074074</v>
      </c>
      <c r="G41" s="15" t="str">
        <f t="shared" si="5"/>
        <v>59-72%</v>
      </c>
      <c r="J41" s="18">
        <f t="shared" si="6"/>
        <v>0.5918632676559599</v>
      </c>
      <c r="K41" s="18">
        <f t="shared" si="7"/>
        <v>0.7174505678501081</v>
      </c>
      <c r="L41" s="19">
        <f t="shared" si="8"/>
        <v>0.06554413975144757</v>
      </c>
      <c r="M41" s="19">
        <f t="shared" si="9"/>
        <v>0.06004316044270064</v>
      </c>
    </row>
    <row r="42" spans="1:13" ht="15">
      <c r="A42" s="29"/>
      <c r="B42" s="30"/>
      <c r="C42" s="3" t="s">
        <v>31</v>
      </c>
      <c r="D42" s="7">
        <f>SUM(D38:D41)</f>
        <v>1437</v>
      </c>
      <c r="E42" s="7">
        <f>SUM(E38:E41)</f>
        <v>1055</v>
      </c>
      <c r="F42" s="8">
        <f t="shared" si="4"/>
        <v>0.7341684064022269</v>
      </c>
      <c r="G42" s="16" t="str">
        <f t="shared" si="5"/>
        <v>71-76%</v>
      </c>
      <c r="J42" s="18">
        <f t="shared" si="6"/>
        <v>0.7107247591290339</v>
      </c>
      <c r="K42" s="18">
        <f t="shared" si="7"/>
        <v>0.7563634157532652</v>
      </c>
      <c r="L42" s="19">
        <f t="shared" si="8"/>
        <v>0.023443647273193036</v>
      </c>
      <c r="M42" s="19">
        <f t="shared" si="9"/>
        <v>0.022195009351038242</v>
      </c>
    </row>
    <row r="43" spans="1:13" ht="15">
      <c r="A43" s="25" t="s">
        <v>11</v>
      </c>
      <c r="B43" s="26"/>
      <c r="C43" s="2" t="s">
        <v>12</v>
      </c>
      <c r="D43" s="2">
        <f>VLOOKUP(C43,'[1]Sheet3'!$Q$32:$T$50,3,0)</f>
        <v>22</v>
      </c>
      <c r="E43" s="2">
        <f>VLOOKUP(C43,'[1]Sheet3'!$Q$32:$U$50,5,0)</f>
        <v>10</v>
      </c>
      <c r="F43" s="9">
        <f t="shared" si="4"/>
        <v>0.45454545454545453</v>
      </c>
      <c r="G43" s="15" t="str">
        <f t="shared" si="5"/>
        <v>27-65%</v>
      </c>
      <c r="J43" s="18">
        <f t="shared" si="6"/>
        <v>0.2692032513095456</v>
      </c>
      <c r="K43" s="18">
        <f t="shared" si="7"/>
        <v>0.6534016905133163</v>
      </c>
      <c r="L43" s="19">
        <f t="shared" si="8"/>
        <v>0.18534220323590894</v>
      </c>
      <c r="M43" s="19">
        <f t="shared" si="9"/>
        <v>0.19885623596786178</v>
      </c>
    </row>
    <row r="44" spans="1:13" ht="15">
      <c r="A44" s="27"/>
      <c r="B44" s="28"/>
      <c r="C44" s="2" t="s">
        <v>13</v>
      </c>
      <c r="D44" s="2">
        <f>VLOOKUP(C44,'[1]Sheet3'!$Q$32:$T$50,3,0)</f>
        <v>46</v>
      </c>
      <c r="E44" s="2">
        <f>VLOOKUP(C44,'[1]Sheet3'!$Q$32:$U$50,5,0)</f>
        <v>33</v>
      </c>
      <c r="F44" s="9">
        <f t="shared" si="4"/>
        <v>0.717391304347826</v>
      </c>
      <c r="G44" s="15" t="str">
        <f t="shared" si="5"/>
        <v>57-83%</v>
      </c>
      <c r="J44" s="18">
        <f t="shared" si="6"/>
        <v>0.5745146913838193</v>
      </c>
      <c r="K44" s="18">
        <f t="shared" si="7"/>
        <v>0.8267577982377784</v>
      </c>
      <c r="L44" s="19">
        <f t="shared" si="8"/>
        <v>0.14287661296400678</v>
      </c>
      <c r="M44" s="19">
        <f t="shared" si="9"/>
        <v>0.10936649388995234</v>
      </c>
    </row>
    <row r="45" spans="1:13" ht="15">
      <c r="A45" s="27"/>
      <c r="B45" s="28"/>
      <c r="C45" s="2" t="s">
        <v>14</v>
      </c>
      <c r="D45" s="2">
        <f>VLOOKUP(C45,'[1]Sheet3'!$Q$32:$T$50,3,0)</f>
        <v>70</v>
      </c>
      <c r="E45" s="2">
        <f>VLOOKUP(C45,'[1]Sheet3'!$Q$32:$U$50,5,0)</f>
        <v>57</v>
      </c>
      <c r="F45" s="9">
        <f t="shared" si="4"/>
        <v>0.8142857142857143</v>
      </c>
      <c r="G45" s="15" t="str">
        <f t="shared" si="5"/>
        <v>71-89%</v>
      </c>
      <c r="J45" s="18">
        <f t="shared" si="6"/>
        <v>0.7077444604805085</v>
      </c>
      <c r="K45" s="18">
        <f t="shared" si="7"/>
        <v>0.8881268834697172</v>
      </c>
      <c r="L45" s="19">
        <f t="shared" si="8"/>
        <v>0.10654125380520574</v>
      </c>
      <c r="M45" s="19">
        <f t="shared" si="9"/>
        <v>0.07384116918400296</v>
      </c>
    </row>
    <row r="46" spans="1:13" ht="15">
      <c r="A46" s="27"/>
      <c r="B46" s="28"/>
      <c r="C46" s="2" t="s">
        <v>15</v>
      </c>
      <c r="D46" s="2">
        <f>VLOOKUP(C46,'[1]Sheet3'!$Q$32:$T$50,3,0)</f>
        <v>74</v>
      </c>
      <c r="E46" s="2">
        <f>VLOOKUP(C46,'[1]Sheet3'!$Q$32:$U$50,5,0)</f>
        <v>48</v>
      </c>
      <c r="F46" s="9">
        <f t="shared" si="4"/>
        <v>0.6486486486486487</v>
      </c>
      <c r="G46" s="15" t="str">
        <f t="shared" si="5"/>
        <v>54-75%</v>
      </c>
      <c r="J46" s="18">
        <f t="shared" si="6"/>
        <v>0.5350078609559134</v>
      </c>
      <c r="K46" s="18">
        <f t="shared" si="7"/>
        <v>0.7476179370127805</v>
      </c>
      <c r="L46" s="19">
        <f t="shared" si="8"/>
        <v>0.11364078769273533</v>
      </c>
      <c r="M46" s="19">
        <f t="shared" si="9"/>
        <v>0.09896928836413177</v>
      </c>
    </row>
    <row r="47" spans="1:13" ht="15">
      <c r="A47" s="27"/>
      <c r="B47" s="28"/>
      <c r="C47" s="2" t="s">
        <v>16</v>
      </c>
      <c r="D47" s="2">
        <f>VLOOKUP(C47,'[1]Sheet3'!$Q$32:$T$50,3,0)</f>
        <v>74</v>
      </c>
      <c r="E47" s="2">
        <f>VLOOKUP(C47,'[1]Sheet3'!$Q$32:$U$50,5,0)</f>
        <v>44</v>
      </c>
      <c r="F47" s="9">
        <f t="shared" si="4"/>
        <v>0.5945945945945946</v>
      </c>
      <c r="G47" s="15" t="str">
        <f t="shared" si="5"/>
        <v>48-70%</v>
      </c>
      <c r="J47" s="18">
        <f t="shared" si="6"/>
        <v>0.48075861847604295</v>
      </c>
      <c r="K47" s="18">
        <f t="shared" si="7"/>
        <v>0.6990941620494894</v>
      </c>
      <c r="L47" s="19">
        <f t="shared" si="8"/>
        <v>0.11383597611855167</v>
      </c>
      <c r="M47" s="19">
        <f t="shared" si="9"/>
        <v>0.10449956745489475</v>
      </c>
    </row>
    <row r="48" spans="1:13" ht="15">
      <c r="A48" s="27"/>
      <c r="B48" s="28"/>
      <c r="C48" s="2" t="s">
        <v>17</v>
      </c>
      <c r="D48" s="2">
        <f>VLOOKUP(C48,'[1]Sheet3'!$Q$32:$T$50,3,0)</f>
        <v>31</v>
      </c>
      <c r="E48" s="2">
        <f>VLOOKUP(C48,'[1]Sheet3'!$Q$32:$U$50,5,0)</f>
        <v>18</v>
      </c>
      <c r="F48" s="9">
        <f t="shared" si="4"/>
        <v>0.5806451612903226</v>
      </c>
      <c r="G48" s="15" t="str">
        <f t="shared" si="5"/>
        <v>41-74%</v>
      </c>
      <c r="J48" s="18">
        <f t="shared" si="6"/>
        <v>0.4076629548029715</v>
      </c>
      <c r="K48" s="18">
        <f t="shared" si="7"/>
        <v>0.735844303808893</v>
      </c>
      <c r="L48" s="19">
        <f t="shared" si="8"/>
        <v>0.17298220648735113</v>
      </c>
      <c r="M48" s="19">
        <f t="shared" si="9"/>
        <v>0.15519914251857037</v>
      </c>
    </row>
    <row r="49" spans="1:13" ht="15">
      <c r="A49" s="27"/>
      <c r="B49" s="28"/>
      <c r="C49" s="2" t="s">
        <v>18</v>
      </c>
      <c r="D49" s="2">
        <f>VLOOKUP(C49,'[1]Sheet3'!$Q$32:$T$50,3,0)</f>
        <v>38</v>
      </c>
      <c r="E49" s="2">
        <f>VLOOKUP(C49,'[1]Sheet3'!$Q$32:$U$50,5,0)</f>
        <v>26</v>
      </c>
      <c r="F49" s="9">
        <f t="shared" si="4"/>
        <v>0.6842105263157895</v>
      </c>
      <c r="G49" s="15" t="str">
        <f t="shared" si="5"/>
        <v>53-81%</v>
      </c>
      <c r="J49" s="18">
        <f t="shared" si="6"/>
        <v>0.5254427291779898</v>
      </c>
      <c r="K49" s="18">
        <f t="shared" si="7"/>
        <v>0.809153760059045</v>
      </c>
      <c r="L49" s="19">
        <f t="shared" si="8"/>
        <v>0.15876779713779965</v>
      </c>
      <c r="M49" s="19">
        <f t="shared" si="9"/>
        <v>0.12494323374325556</v>
      </c>
    </row>
    <row r="50" spans="1:13" ht="15">
      <c r="A50" s="27"/>
      <c r="B50" s="28"/>
      <c r="C50" s="2" t="s">
        <v>19</v>
      </c>
      <c r="D50" s="2">
        <f>VLOOKUP(C50,'[1]Sheet3'!$Q$32:$T$50,3,0)</f>
        <v>64</v>
      </c>
      <c r="E50" s="2">
        <f>VLOOKUP(C50,'[1]Sheet3'!$Q$32:$U$50,5,0)</f>
        <v>26</v>
      </c>
      <c r="F50" s="9">
        <f t="shared" si="4"/>
        <v>0.40625</v>
      </c>
      <c r="G50" s="15" t="str">
        <f t="shared" si="5"/>
        <v>29-53%</v>
      </c>
      <c r="J50" s="18">
        <f t="shared" si="6"/>
        <v>0.29456929696650863</v>
      </c>
      <c r="K50" s="18">
        <f t="shared" si="7"/>
        <v>0.5285476735220227</v>
      </c>
      <c r="L50" s="19">
        <f t="shared" si="8"/>
        <v>0.11168070303349137</v>
      </c>
      <c r="M50" s="19">
        <f t="shared" si="9"/>
        <v>0.1222976735220227</v>
      </c>
    </row>
    <row r="51" spans="1:13" ht="15">
      <c r="A51" s="27"/>
      <c r="B51" s="28"/>
      <c r="C51" s="2" t="s">
        <v>20</v>
      </c>
      <c r="D51" s="2">
        <f>VLOOKUP(C51,'[1]Sheet3'!$Q$32:$T$50,3,0)</f>
        <v>72</v>
      </c>
      <c r="E51" s="2">
        <f>VLOOKUP(C51,'[1]Sheet3'!$Q$32:$U$50,5,0)</f>
        <v>37</v>
      </c>
      <c r="F51" s="9">
        <f t="shared" si="4"/>
        <v>0.5138888888888888</v>
      </c>
      <c r="G51" s="15" t="str">
        <f t="shared" si="5"/>
        <v>40-63%</v>
      </c>
      <c r="J51" s="18">
        <f t="shared" si="6"/>
        <v>0.40069776587700096</v>
      </c>
      <c r="K51" s="18">
        <f t="shared" si="7"/>
        <v>0.6256730403149791</v>
      </c>
      <c r="L51" s="19">
        <f t="shared" si="8"/>
        <v>0.11319112301188788</v>
      </c>
      <c r="M51" s="19">
        <f t="shared" si="9"/>
        <v>0.11178415142609022</v>
      </c>
    </row>
    <row r="52" spans="1:13" ht="15">
      <c r="A52" s="27"/>
      <c r="B52" s="28"/>
      <c r="C52" s="2" t="s">
        <v>21</v>
      </c>
      <c r="D52" s="2">
        <f>VLOOKUP(C52,'[1]Sheet3'!$Q$32:$T$50,3,0)</f>
        <v>6</v>
      </c>
      <c r="E52" s="2">
        <f>VLOOKUP(C52,'[1]Sheet3'!$Q$32:$U$50,5,0)</f>
        <v>2</v>
      </c>
      <c r="F52" s="9">
        <f t="shared" si="4"/>
        <v>0.3333333333333333</v>
      </c>
      <c r="G52" s="15" t="str">
        <f t="shared" si="5"/>
        <v>10-70%</v>
      </c>
      <c r="J52" s="18">
        <f t="shared" si="6"/>
        <v>0.0967716410772732</v>
      </c>
      <c r="K52" s="18">
        <f t="shared" si="7"/>
        <v>0.7000061323702679</v>
      </c>
      <c r="L52" s="19">
        <f t="shared" si="8"/>
        <v>0.2365616922560601</v>
      </c>
      <c r="M52" s="19">
        <f t="shared" si="9"/>
        <v>0.36667279903693456</v>
      </c>
    </row>
    <row r="53" spans="1:13" ht="15">
      <c r="A53" s="27"/>
      <c r="B53" s="28"/>
      <c r="C53" s="2" t="s">
        <v>22</v>
      </c>
      <c r="D53" s="2">
        <f>VLOOKUP(C53,'[1]Sheet3'!$Q$32:$T$50,3,0)</f>
        <v>61</v>
      </c>
      <c r="E53" s="2">
        <f>VLOOKUP(C53,'[1]Sheet3'!$Q$32:$U$50,5,0)</f>
        <v>26</v>
      </c>
      <c r="F53" s="9">
        <f t="shared" si="4"/>
        <v>0.4262295081967213</v>
      </c>
      <c r="G53" s="15" t="str">
        <f t="shared" si="5"/>
        <v>31-55%</v>
      </c>
      <c r="J53" s="18">
        <f t="shared" si="6"/>
        <v>0.31015243333153464</v>
      </c>
      <c r="K53" s="18">
        <f t="shared" si="7"/>
        <v>0.5510474481707575</v>
      </c>
      <c r="L53" s="19">
        <f t="shared" si="8"/>
        <v>0.11607707486518665</v>
      </c>
      <c r="M53" s="19">
        <f t="shared" si="9"/>
        <v>0.12481793997403617</v>
      </c>
    </row>
    <row r="54" spans="1:13" ht="15">
      <c r="A54" s="27"/>
      <c r="B54" s="28"/>
      <c r="C54" s="2" t="s">
        <v>23</v>
      </c>
      <c r="D54" s="2">
        <f>VLOOKUP(C54,'[1]Sheet3'!$Q$32:$T$50,3,0)</f>
        <v>153</v>
      </c>
      <c r="E54" s="2">
        <f>VLOOKUP(C54,'[1]Sheet3'!$Q$32:$U$50,5,0)</f>
        <v>133</v>
      </c>
      <c r="F54" s="9">
        <f t="shared" si="4"/>
        <v>0.869281045751634</v>
      </c>
      <c r="G54" s="15" t="str">
        <f t="shared" si="5"/>
        <v>81-91%</v>
      </c>
      <c r="J54" s="18">
        <f t="shared" si="6"/>
        <v>0.8067113977191602</v>
      </c>
      <c r="K54" s="18">
        <f t="shared" si="7"/>
        <v>0.913761442195125</v>
      </c>
      <c r="L54" s="19">
        <f t="shared" si="8"/>
        <v>0.06256964803247378</v>
      </c>
      <c r="M54" s="19">
        <f t="shared" si="9"/>
        <v>0.044480396443491</v>
      </c>
    </row>
    <row r="55" spans="1:13" ht="15">
      <c r="A55" s="29"/>
      <c r="B55" s="30"/>
      <c r="C55" s="3" t="s">
        <v>24</v>
      </c>
      <c r="D55" s="7">
        <f>SUM(D43:D54)</f>
        <v>711</v>
      </c>
      <c r="E55" s="7">
        <f>SUM(E43:E54)</f>
        <v>460</v>
      </c>
      <c r="F55" s="8">
        <f>E55/D55</f>
        <v>0.6469760900140648</v>
      </c>
      <c r="G55" s="16" t="str">
        <f t="shared" si="5"/>
        <v>61-68%</v>
      </c>
      <c r="J55" s="18">
        <f t="shared" si="6"/>
        <v>0.611143459117877</v>
      </c>
      <c r="K55" s="18">
        <f t="shared" si="7"/>
        <v>0.6812290690665875</v>
      </c>
      <c r="L55" s="19">
        <f t="shared" si="8"/>
        <v>0.03583263089618771</v>
      </c>
      <c r="M55" s="19">
        <f t="shared" si="9"/>
        <v>0.03425297905252278</v>
      </c>
    </row>
    <row r="56" spans="1:13" ht="15">
      <c r="A56" s="31"/>
      <c r="B56" s="32"/>
      <c r="C56" s="10" t="s">
        <v>25</v>
      </c>
      <c r="D56" s="7">
        <f>SUM(D37,D42,D55)</f>
        <v>3534</v>
      </c>
      <c r="E56" s="7">
        <f>SUM(E37,E42,E55)</f>
        <v>2599</v>
      </c>
      <c r="F56" s="8">
        <f aca="true" t="shared" si="10" ref="F56">E56/D56</f>
        <v>0.7354272778720996</v>
      </c>
      <c r="G56" s="16" t="str">
        <f t="shared" si="5"/>
        <v>72-75%</v>
      </c>
      <c r="J56" s="18">
        <f t="shared" si="6"/>
        <v>0.7206342191821242</v>
      </c>
      <c r="K56" s="18">
        <f t="shared" si="7"/>
        <v>0.7497090753703758</v>
      </c>
      <c r="L56" s="19">
        <f t="shared" si="8"/>
        <v>0.01479305868997538</v>
      </c>
      <c r="M56" s="19">
        <f t="shared" si="9"/>
        <v>0.014281797498276183</v>
      </c>
    </row>
  </sheetData>
  <mergeCells count="21">
    <mergeCell ref="A35:B37"/>
    <mergeCell ref="A38:B42"/>
    <mergeCell ref="A43:B55"/>
    <mergeCell ref="A56:B56"/>
    <mergeCell ref="G31:G34"/>
    <mergeCell ref="A31:B34"/>
    <mergeCell ref="C31:C34"/>
    <mergeCell ref="D31:D34"/>
    <mergeCell ref="E31:E34"/>
    <mergeCell ref="F31:F34"/>
    <mergeCell ref="A1:K1"/>
    <mergeCell ref="A3:B6"/>
    <mergeCell ref="C3:C6"/>
    <mergeCell ref="D3:D6"/>
    <mergeCell ref="E3:E6"/>
    <mergeCell ref="F3:F6"/>
    <mergeCell ref="A7:B9"/>
    <mergeCell ref="A10:B14"/>
    <mergeCell ref="A15:B27"/>
    <mergeCell ref="A28:B28"/>
    <mergeCell ref="G3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workbookViewId="0" topLeftCell="A4">
      <selection activeCell="F26" sqref="F26"/>
    </sheetView>
  </sheetViews>
  <sheetFormatPr defaultColWidth="9.140625" defaultRowHeight="15"/>
  <cols>
    <col min="4" max="4" width="22.421875" style="0" customWidth="1"/>
    <col min="5" max="5" width="18.7109375" style="0" customWidth="1"/>
    <col min="6" max="6" width="19.8515625" style="0" customWidth="1"/>
    <col min="7" max="7" width="32.00390625" style="0" customWidth="1"/>
    <col min="12" max="12" width="23.28125" style="0" customWidth="1"/>
  </cols>
  <sheetData>
    <row r="1" spans="1:1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4"/>
      <c r="L1" s="4"/>
    </row>
    <row r="3" spans="1:6" ht="15">
      <c r="A3" s="35" t="s">
        <v>1</v>
      </c>
      <c r="B3" s="35"/>
      <c r="C3" s="35" t="s">
        <v>26</v>
      </c>
      <c r="D3" s="33" t="s">
        <v>66</v>
      </c>
      <c r="E3" s="33" t="s">
        <v>67</v>
      </c>
      <c r="F3" s="33" t="s">
        <v>68</v>
      </c>
    </row>
    <row r="4" spans="1:6" ht="15">
      <c r="A4" s="35"/>
      <c r="B4" s="35"/>
      <c r="C4" s="35"/>
      <c r="D4" s="35"/>
      <c r="E4" s="35"/>
      <c r="F4" s="35"/>
    </row>
    <row r="5" spans="1:6" ht="15">
      <c r="A5" s="35"/>
      <c r="B5" s="35"/>
      <c r="C5" s="35"/>
      <c r="D5" s="35"/>
      <c r="E5" s="35"/>
      <c r="F5" s="35"/>
    </row>
    <row r="6" spans="1:8" ht="15">
      <c r="A6" s="35"/>
      <c r="B6" s="35"/>
      <c r="C6" s="35"/>
      <c r="D6" s="35"/>
      <c r="E6" s="35"/>
      <c r="F6" s="35"/>
      <c r="H6" s="11"/>
    </row>
    <row r="7" spans="1:8" ht="15">
      <c r="A7" s="25" t="s">
        <v>2</v>
      </c>
      <c r="B7" s="26"/>
      <c r="C7" s="20" t="s">
        <v>41</v>
      </c>
      <c r="D7" s="2">
        <v>787</v>
      </c>
      <c r="E7" s="2">
        <v>475</v>
      </c>
      <c r="F7" s="9">
        <f>E7/D7</f>
        <v>0.6035578144853876</v>
      </c>
      <c r="G7" s="13">
        <f>$F$28</f>
        <v>0.6180766051253789</v>
      </c>
      <c r="H7" s="13">
        <v>0.5</v>
      </c>
    </row>
    <row r="8" spans="1:8" ht="15">
      <c r="A8" s="27"/>
      <c r="B8" s="28"/>
      <c r="C8" s="21" t="s">
        <v>42</v>
      </c>
      <c r="D8" s="2">
        <v>572</v>
      </c>
      <c r="E8" s="2">
        <v>413</v>
      </c>
      <c r="F8" s="9">
        <f aca="true" t="shared" si="0" ref="F8:F28">E8/D8</f>
        <v>0.722027972027972</v>
      </c>
      <c r="G8" s="13">
        <f aca="true" t="shared" si="1" ref="G8:G27">$F$28</f>
        <v>0.6180766051253789</v>
      </c>
      <c r="H8" s="13">
        <v>0.5</v>
      </c>
    </row>
    <row r="9" spans="1:8" ht="15">
      <c r="A9" s="29"/>
      <c r="B9" s="30"/>
      <c r="C9" s="7" t="s">
        <v>5</v>
      </c>
      <c r="D9" s="7">
        <v>1359</v>
      </c>
      <c r="E9" s="7">
        <v>888</v>
      </c>
      <c r="F9" s="8">
        <f t="shared" si="0"/>
        <v>0.6534216335540839</v>
      </c>
      <c r="G9" s="13">
        <f t="shared" si="1"/>
        <v>0.6180766051253789</v>
      </c>
      <c r="H9" s="13">
        <v>0.5</v>
      </c>
    </row>
    <row r="10" spans="1:8" ht="15">
      <c r="A10" s="25" t="s">
        <v>6</v>
      </c>
      <c r="B10" s="26"/>
      <c r="C10" s="21" t="s">
        <v>43</v>
      </c>
      <c r="D10" s="2">
        <v>409</v>
      </c>
      <c r="E10" s="2">
        <v>239</v>
      </c>
      <c r="F10" s="9">
        <f t="shared" si="0"/>
        <v>0.5843520782396088</v>
      </c>
      <c r="G10" s="13">
        <f t="shared" si="1"/>
        <v>0.6180766051253789</v>
      </c>
      <c r="H10" s="13">
        <v>0.5</v>
      </c>
    </row>
    <row r="11" spans="1:8" ht="15">
      <c r="A11" s="27"/>
      <c r="B11" s="28"/>
      <c r="C11" s="21" t="s">
        <v>44</v>
      </c>
      <c r="D11" s="2">
        <v>431</v>
      </c>
      <c r="E11" s="2">
        <v>345</v>
      </c>
      <c r="F11" s="9">
        <f t="shared" si="0"/>
        <v>0.8004640371229699</v>
      </c>
      <c r="G11" s="13">
        <f t="shared" si="1"/>
        <v>0.6180766051253789</v>
      </c>
      <c r="H11" s="13">
        <v>0.5</v>
      </c>
    </row>
    <row r="12" spans="1:8" ht="15">
      <c r="A12" s="27"/>
      <c r="B12" s="28"/>
      <c r="C12" s="21" t="s">
        <v>45</v>
      </c>
      <c r="D12" s="2">
        <v>348</v>
      </c>
      <c r="E12" s="2">
        <v>192</v>
      </c>
      <c r="F12" s="9">
        <f t="shared" si="0"/>
        <v>0.5517241379310345</v>
      </c>
      <c r="G12" s="13">
        <f t="shared" si="1"/>
        <v>0.6180766051253789</v>
      </c>
      <c r="H12" s="13">
        <v>0.5</v>
      </c>
    </row>
    <row r="13" spans="1:8" ht="15">
      <c r="A13" s="27"/>
      <c r="B13" s="28"/>
      <c r="C13" s="21" t="s">
        <v>46</v>
      </c>
      <c r="D13" s="2">
        <v>220</v>
      </c>
      <c r="E13" s="2">
        <v>125</v>
      </c>
      <c r="F13" s="9">
        <f t="shared" si="0"/>
        <v>0.5681818181818182</v>
      </c>
      <c r="G13" s="13">
        <f t="shared" si="1"/>
        <v>0.6180766051253789</v>
      </c>
      <c r="H13" s="13">
        <v>0.5</v>
      </c>
    </row>
    <row r="14" spans="1:8" ht="15">
      <c r="A14" s="29"/>
      <c r="B14" s="30"/>
      <c r="C14" s="22" t="s">
        <v>31</v>
      </c>
      <c r="D14" s="7">
        <v>1408</v>
      </c>
      <c r="E14" s="7">
        <v>901</v>
      </c>
      <c r="F14" s="8">
        <f t="shared" si="0"/>
        <v>0.6399147727272727</v>
      </c>
      <c r="G14" s="13">
        <f t="shared" si="1"/>
        <v>0.6180766051253789</v>
      </c>
      <c r="H14" s="13">
        <v>0.5</v>
      </c>
    </row>
    <row r="15" spans="1:8" ht="15">
      <c r="A15" s="25" t="s">
        <v>11</v>
      </c>
      <c r="B15" s="26"/>
      <c r="C15" s="21" t="s">
        <v>47</v>
      </c>
      <c r="D15" s="2">
        <v>21</v>
      </c>
      <c r="E15" s="2">
        <v>10</v>
      </c>
      <c r="F15" s="9">
        <f t="shared" si="0"/>
        <v>0.47619047619047616</v>
      </c>
      <c r="G15" s="13">
        <f t="shared" si="1"/>
        <v>0.6180766051253789</v>
      </c>
      <c r="H15" s="13">
        <v>0.5</v>
      </c>
    </row>
    <row r="16" spans="1:8" ht="15">
      <c r="A16" s="27"/>
      <c r="B16" s="28"/>
      <c r="C16" s="21" t="s">
        <v>48</v>
      </c>
      <c r="D16" s="2">
        <v>50</v>
      </c>
      <c r="E16" s="2">
        <v>36</v>
      </c>
      <c r="F16" s="9">
        <f t="shared" si="0"/>
        <v>0.72</v>
      </c>
      <c r="G16" s="13">
        <f t="shared" si="1"/>
        <v>0.6180766051253789</v>
      </c>
      <c r="H16" s="13">
        <v>0.5</v>
      </c>
    </row>
    <row r="17" spans="1:8" ht="15">
      <c r="A17" s="27"/>
      <c r="B17" s="28"/>
      <c r="C17" s="21" t="s">
        <v>49</v>
      </c>
      <c r="D17" s="2">
        <v>72</v>
      </c>
      <c r="E17" s="2">
        <v>50</v>
      </c>
      <c r="F17" s="9">
        <f t="shared" si="0"/>
        <v>0.6944444444444444</v>
      </c>
      <c r="G17" s="13">
        <f t="shared" si="1"/>
        <v>0.6180766051253789</v>
      </c>
      <c r="H17" s="13">
        <v>0.5</v>
      </c>
    </row>
    <row r="18" spans="1:8" ht="15">
      <c r="A18" s="27"/>
      <c r="B18" s="28"/>
      <c r="C18" s="21" t="s">
        <v>50</v>
      </c>
      <c r="D18" s="2">
        <v>82</v>
      </c>
      <c r="E18" s="2">
        <v>32</v>
      </c>
      <c r="F18" s="9">
        <f t="shared" si="0"/>
        <v>0.3902439024390244</v>
      </c>
      <c r="G18" s="13">
        <f t="shared" si="1"/>
        <v>0.6180766051253789</v>
      </c>
      <c r="H18" s="13">
        <v>0.5</v>
      </c>
    </row>
    <row r="19" spans="1:8" ht="15">
      <c r="A19" s="27"/>
      <c r="B19" s="28"/>
      <c r="C19" s="21" t="s">
        <v>51</v>
      </c>
      <c r="D19" s="2">
        <v>97</v>
      </c>
      <c r="E19" s="2">
        <v>43</v>
      </c>
      <c r="F19" s="9">
        <f t="shared" si="0"/>
        <v>0.44329896907216493</v>
      </c>
      <c r="G19" s="13">
        <f t="shared" si="1"/>
        <v>0.6180766051253789</v>
      </c>
      <c r="H19" s="13">
        <v>0.5</v>
      </c>
    </row>
    <row r="20" spans="1:8" ht="15">
      <c r="A20" s="27"/>
      <c r="B20" s="28"/>
      <c r="C20" s="21" t="s">
        <v>52</v>
      </c>
      <c r="D20" s="2">
        <v>38</v>
      </c>
      <c r="E20" s="2">
        <v>15</v>
      </c>
      <c r="F20" s="9">
        <f t="shared" si="0"/>
        <v>0.39473684210526316</v>
      </c>
      <c r="G20" s="13">
        <f t="shared" si="1"/>
        <v>0.6180766051253789</v>
      </c>
      <c r="H20" s="13">
        <v>0.5</v>
      </c>
    </row>
    <row r="21" spans="1:8" ht="15">
      <c r="A21" s="27"/>
      <c r="B21" s="28"/>
      <c r="C21" s="21" t="s">
        <v>54</v>
      </c>
      <c r="D21" s="2">
        <v>43</v>
      </c>
      <c r="E21" s="2">
        <v>22</v>
      </c>
      <c r="F21" s="9">
        <f t="shared" si="0"/>
        <v>0.5116279069767442</v>
      </c>
      <c r="G21" s="13">
        <f t="shared" si="1"/>
        <v>0.6180766051253789</v>
      </c>
      <c r="H21" s="13">
        <v>0.5</v>
      </c>
    </row>
    <row r="22" spans="1:8" ht="15">
      <c r="A22" s="27"/>
      <c r="B22" s="28"/>
      <c r="C22" s="21" t="s">
        <v>53</v>
      </c>
      <c r="D22" s="2">
        <v>140</v>
      </c>
      <c r="E22" s="2">
        <v>56</v>
      </c>
      <c r="F22" s="9">
        <f t="shared" si="0"/>
        <v>0.4</v>
      </c>
      <c r="G22" s="13">
        <f t="shared" si="1"/>
        <v>0.6180766051253789</v>
      </c>
      <c r="H22" s="13">
        <v>0.5</v>
      </c>
    </row>
    <row r="23" spans="1:8" ht="15">
      <c r="A23" s="27"/>
      <c r="B23" s="28"/>
      <c r="C23" s="21" t="s">
        <v>55</v>
      </c>
      <c r="D23" s="2">
        <v>93</v>
      </c>
      <c r="E23" s="2">
        <v>45</v>
      </c>
      <c r="F23" s="9">
        <f t="shared" si="0"/>
        <v>0.4838709677419355</v>
      </c>
      <c r="G23" s="13">
        <f t="shared" si="1"/>
        <v>0.6180766051253789</v>
      </c>
      <c r="H23" s="13">
        <v>0.5</v>
      </c>
    </row>
    <row r="24" spans="1:8" ht="15">
      <c r="A24" s="27"/>
      <c r="B24" s="28"/>
      <c r="C24" s="21" t="s">
        <v>56</v>
      </c>
      <c r="D24" s="2">
        <v>8</v>
      </c>
      <c r="E24" s="2">
        <v>1</v>
      </c>
      <c r="F24" s="9">
        <f t="shared" si="0"/>
        <v>0.125</v>
      </c>
      <c r="G24" s="13">
        <f t="shared" si="1"/>
        <v>0.6180766051253789</v>
      </c>
      <c r="H24" s="13">
        <v>0.5</v>
      </c>
    </row>
    <row r="25" spans="1:8" ht="15">
      <c r="A25" s="27"/>
      <c r="B25" s="28"/>
      <c r="C25" s="21" t="s">
        <v>57</v>
      </c>
      <c r="D25" s="2">
        <v>59</v>
      </c>
      <c r="E25" s="2">
        <v>25</v>
      </c>
      <c r="F25" s="9">
        <f t="shared" si="0"/>
        <v>0.423728813559322</v>
      </c>
      <c r="G25" s="13">
        <f t="shared" si="1"/>
        <v>0.6180766051253789</v>
      </c>
      <c r="H25" s="13">
        <v>0.5</v>
      </c>
    </row>
    <row r="26" spans="1:8" ht="15">
      <c r="A26" s="27"/>
      <c r="B26" s="28"/>
      <c r="C26" s="21" t="s">
        <v>58</v>
      </c>
      <c r="D26" s="2">
        <v>159</v>
      </c>
      <c r="E26" s="2">
        <v>119</v>
      </c>
      <c r="F26" s="9">
        <f t="shared" si="0"/>
        <v>0.7484276729559748</v>
      </c>
      <c r="G26" s="13">
        <f t="shared" si="1"/>
        <v>0.6180766051253789</v>
      </c>
      <c r="H26" s="13">
        <v>0.5</v>
      </c>
    </row>
    <row r="27" spans="1:8" ht="15">
      <c r="A27" s="29"/>
      <c r="B27" s="30"/>
      <c r="C27" s="3" t="s">
        <v>24</v>
      </c>
      <c r="D27" s="7">
        <v>862</v>
      </c>
      <c r="E27" s="7">
        <v>454</v>
      </c>
      <c r="F27" s="8">
        <f>E27/D27</f>
        <v>0.5266821345707656</v>
      </c>
      <c r="G27" s="13">
        <f t="shared" si="1"/>
        <v>0.6180766051253789</v>
      </c>
      <c r="H27" s="13">
        <v>0.5</v>
      </c>
    </row>
    <row r="28" spans="1:6" ht="15">
      <c r="A28" s="31"/>
      <c r="B28" s="32"/>
      <c r="C28" s="10" t="s">
        <v>25</v>
      </c>
      <c r="D28" s="7">
        <v>3629</v>
      </c>
      <c r="E28" s="7">
        <v>2243</v>
      </c>
      <c r="F28" s="8">
        <f t="shared" si="0"/>
        <v>0.6180766051253789</v>
      </c>
    </row>
    <row r="30" ht="15">
      <c r="C30" t="s">
        <v>33</v>
      </c>
    </row>
    <row r="31" spans="1:7" ht="15" customHeight="1">
      <c r="A31" s="35" t="s">
        <v>1</v>
      </c>
      <c r="B31" s="35"/>
      <c r="C31" s="35" t="s">
        <v>26</v>
      </c>
      <c r="D31" s="33" t="s">
        <v>34</v>
      </c>
      <c r="E31" s="33" t="s">
        <v>32</v>
      </c>
      <c r="F31" s="33" t="s">
        <v>35</v>
      </c>
      <c r="G31" s="33" t="s">
        <v>69</v>
      </c>
    </row>
    <row r="32" spans="1:7" ht="15">
      <c r="A32" s="35"/>
      <c r="B32" s="35"/>
      <c r="C32" s="35"/>
      <c r="D32" s="33"/>
      <c r="E32" s="33"/>
      <c r="F32" s="33"/>
      <c r="G32" s="35"/>
    </row>
    <row r="33" spans="1:7" ht="15" customHeight="1">
      <c r="A33" s="35"/>
      <c r="B33" s="35"/>
      <c r="C33" s="35"/>
      <c r="D33" s="33"/>
      <c r="E33" s="33"/>
      <c r="F33" s="33"/>
      <c r="G33" s="35"/>
    </row>
    <row r="34" spans="1:7" ht="15">
      <c r="A34" s="35"/>
      <c r="B34" s="35"/>
      <c r="C34" s="35"/>
      <c r="D34" s="33"/>
      <c r="E34" s="33"/>
      <c r="F34" s="33"/>
      <c r="G34" s="35"/>
    </row>
    <row r="35" spans="1:8" ht="15">
      <c r="A35" s="25" t="s">
        <v>2</v>
      </c>
      <c r="B35" s="26"/>
      <c r="C35" s="20" t="s">
        <v>41</v>
      </c>
      <c r="D35" s="2">
        <v>199</v>
      </c>
      <c r="E35" s="2">
        <v>276</v>
      </c>
      <c r="F35" s="2">
        <v>199</v>
      </c>
      <c r="G35" s="9">
        <f>F35/D7</f>
        <v>0.25285895806861497</v>
      </c>
      <c r="H35" s="13">
        <f>$G$56</f>
        <v>0.17029484706530726</v>
      </c>
    </row>
    <row r="36" spans="1:8" ht="15">
      <c r="A36" s="27"/>
      <c r="B36" s="28"/>
      <c r="C36" s="21" t="s">
        <v>42</v>
      </c>
      <c r="D36" s="2">
        <v>74</v>
      </c>
      <c r="E36" s="2">
        <v>339</v>
      </c>
      <c r="F36" s="2">
        <v>74</v>
      </c>
      <c r="G36" s="9">
        <f aca="true" t="shared" si="2" ref="G36:G56">F36/D8</f>
        <v>0.12937062937062938</v>
      </c>
      <c r="H36" s="13">
        <f aca="true" t="shared" si="3" ref="H36:H55">$G$56</f>
        <v>0.17029484706530726</v>
      </c>
    </row>
    <row r="37" spans="1:8" ht="15">
      <c r="A37" s="29"/>
      <c r="B37" s="30"/>
      <c r="C37" s="7" t="s">
        <v>5</v>
      </c>
      <c r="D37" s="7">
        <f>SUM(D35:D36)</f>
        <v>273</v>
      </c>
      <c r="E37" s="7">
        <f>SUM(E35:E36)</f>
        <v>615</v>
      </c>
      <c r="F37" s="7">
        <f>SUM(F35:F36)</f>
        <v>273</v>
      </c>
      <c r="G37" s="8">
        <f t="shared" si="2"/>
        <v>0.20088300220750552</v>
      </c>
      <c r="H37" s="13">
        <f t="shared" si="3"/>
        <v>0.17029484706530726</v>
      </c>
    </row>
    <row r="38" spans="1:8" ht="15">
      <c r="A38" s="25" t="s">
        <v>6</v>
      </c>
      <c r="B38" s="26"/>
      <c r="C38" s="21" t="s">
        <v>43</v>
      </c>
      <c r="D38" s="2">
        <v>132</v>
      </c>
      <c r="E38" s="2">
        <v>107</v>
      </c>
      <c r="F38" s="2">
        <v>132</v>
      </c>
      <c r="G38" s="9">
        <f t="shared" si="2"/>
        <v>0.32273838630806845</v>
      </c>
      <c r="H38" s="13">
        <f t="shared" si="3"/>
        <v>0.17029484706530726</v>
      </c>
    </row>
    <row r="39" spans="1:8" ht="15">
      <c r="A39" s="27"/>
      <c r="B39" s="28"/>
      <c r="C39" s="21" t="s">
        <v>44</v>
      </c>
      <c r="D39" s="2">
        <v>80</v>
      </c>
      <c r="E39" s="2">
        <v>265</v>
      </c>
      <c r="F39" s="2">
        <v>80</v>
      </c>
      <c r="G39" s="9">
        <f t="shared" si="2"/>
        <v>0.18561484918793503</v>
      </c>
      <c r="H39" s="13">
        <f t="shared" si="3"/>
        <v>0.17029484706530726</v>
      </c>
    </row>
    <row r="40" spans="1:8" ht="15">
      <c r="A40" s="27"/>
      <c r="B40" s="28"/>
      <c r="C40" s="21" t="s">
        <v>45</v>
      </c>
      <c r="D40" s="2">
        <v>60</v>
      </c>
      <c r="E40" s="2">
        <v>132</v>
      </c>
      <c r="F40" s="2">
        <v>60</v>
      </c>
      <c r="G40" s="9">
        <f t="shared" si="2"/>
        <v>0.1724137931034483</v>
      </c>
      <c r="H40" s="13">
        <f t="shared" si="3"/>
        <v>0.17029484706530726</v>
      </c>
    </row>
    <row r="41" spans="1:8" ht="15">
      <c r="A41" s="27"/>
      <c r="B41" s="28"/>
      <c r="C41" s="21" t="s">
        <v>46</v>
      </c>
      <c r="D41" s="2">
        <v>11</v>
      </c>
      <c r="E41" s="2">
        <v>114</v>
      </c>
      <c r="F41" s="2">
        <v>11</v>
      </c>
      <c r="G41" s="9">
        <f t="shared" si="2"/>
        <v>0.05</v>
      </c>
      <c r="H41" s="13">
        <f t="shared" si="3"/>
        <v>0.17029484706530726</v>
      </c>
    </row>
    <row r="42" spans="1:8" ht="15">
      <c r="A42" s="29"/>
      <c r="B42" s="30"/>
      <c r="C42" s="22" t="s">
        <v>31</v>
      </c>
      <c r="D42" s="7">
        <f>SUM(D38:D41)</f>
        <v>283</v>
      </c>
      <c r="E42" s="7">
        <f>SUM(E38:E41)</f>
        <v>618</v>
      </c>
      <c r="F42" s="7">
        <f>SUM(F38:F41)</f>
        <v>283</v>
      </c>
      <c r="G42" s="8">
        <f t="shared" si="2"/>
        <v>0.20099431818181818</v>
      </c>
      <c r="H42" s="13">
        <f t="shared" si="3"/>
        <v>0.17029484706530726</v>
      </c>
    </row>
    <row r="43" spans="1:8" ht="15">
      <c r="A43" s="25" t="s">
        <v>11</v>
      </c>
      <c r="B43" s="26"/>
      <c r="C43" s="21" t="s">
        <v>47</v>
      </c>
      <c r="D43" s="2">
        <v>3</v>
      </c>
      <c r="E43" s="2">
        <v>7</v>
      </c>
      <c r="F43" s="2">
        <v>3</v>
      </c>
      <c r="G43" s="9">
        <f t="shared" si="2"/>
        <v>0.14285714285714285</v>
      </c>
      <c r="H43" s="13">
        <f t="shared" si="3"/>
        <v>0.17029484706530726</v>
      </c>
    </row>
    <row r="44" spans="1:8" ht="15">
      <c r="A44" s="27"/>
      <c r="B44" s="28"/>
      <c r="C44" s="21" t="s">
        <v>48</v>
      </c>
      <c r="D44" s="2">
        <v>0</v>
      </c>
      <c r="E44" s="2">
        <v>36</v>
      </c>
      <c r="F44" s="2">
        <v>0</v>
      </c>
      <c r="G44" s="9">
        <f t="shared" si="2"/>
        <v>0</v>
      </c>
      <c r="H44" s="13">
        <f t="shared" si="3"/>
        <v>0.17029484706530726</v>
      </c>
    </row>
    <row r="45" spans="1:8" ht="15">
      <c r="A45" s="27"/>
      <c r="B45" s="28"/>
      <c r="C45" s="21" t="s">
        <v>49</v>
      </c>
      <c r="D45" s="2">
        <v>7</v>
      </c>
      <c r="E45" s="2">
        <v>43</v>
      </c>
      <c r="F45" s="2">
        <v>7</v>
      </c>
      <c r="G45" s="9">
        <f t="shared" si="2"/>
        <v>0.09722222222222222</v>
      </c>
      <c r="H45" s="13">
        <f t="shared" si="3"/>
        <v>0.17029484706530726</v>
      </c>
    </row>
    <row r="46" spans="1:8" ht="15">
      <c r="A46" s="27"/>
      <c r="B46" s="28"/>
      <c r="C46" s="21" t="s">
        <v>50</v>
      </c>
      <c r="D46" s="2">
        <v>5</v>
      </c>
      <c r="E46" s="2">
        <v>27</v>
      </c>
      <c r="F46" s="2">
        <v>5</v>
      </c>
      <c r="G46" s="9">
        <f t="shared" si="2"/>
        <v>0.06097560975609756</v>
      </c>
      <c r="H46" s="13">
        <f t="shared" si="3"/>
        <v>0.17029484706530726</v>
      </c>
    </row>
    <row r="47" spans="1:8" ht="15">
      <c r="A47" s="27"/>
      <c r="B47" s="28"/>
      <c r="C47" s="21" t="s">
        <v>51</v>
      </c>
      <c r="D47" s="2">
        <v>12</v>
      </c>
      <c r="E47" s="2">
        <v>31</v>
      </c>
      <c r="F47" s="2">
        <v>12</v>
      </c>
      <c r="G47" s="9">
        <f t="shared" si="2"/>
        <v>0.12371134020618557</v>
      </c>
      <c r="H47" s="13">
        <f t="shared" si="3"/>
        <v>0.17029484706530726</v>
      </c>
    </row>
    <row r="48" spans="1:8" ht="15">
      <c r="A48" s="27"/>
      <c r="B48" s="28"/>
      <c r="C48" s="21" t="s">
        <v>52</v>
      </c>
      <c r="D48" s="2">
        <v>0</v>
      </c>
      <c r="E48" s="2">
        <v>15</v>
      </c>
      <c r="F48" s="2">
        <v>0</v>
      </c>
      <c r="G48" s="9">
        <f t="shared" si="2"/>
        <v>0</v>
      </c>
      <c r="H48" s="13">
        <f t="shared" si="3"/>
        <v>0.17029484706530726</v>
      </c>
    </row>
    <row r="49" spans="1:8" ht="15">
      <c r="A49" s="27"/>
      <c r="B49" s="28"/>
      <c r="C49" s="21" t="s">
        <v>54</v>
      </c>
      <c r="D49" s="2">
        <v>6</v>
      </c>
      <c r="E49" s="2">
        <v>16</v>
      </c>
      <c r="F49" s="2">
        <v>6</v>
      </c>
      <c r="G49" s="9">
        <f t="shared" si="2"/>
        <v>0.13953488372093023</v>
      </c>
      <c r="H49" s="13">
        <f t="shared" si="3"/>
        <v>0.17029484706530726</v>
      </c>
    </row>
    <row r="50" spans="1:8" ht="15">
      <c r="A50" s="27"/>
      <c r="B50" s="28"/>
      <c r="C50" s="21" t="s">
        <v>53</v>
      </c>
      <c r="D50" s="2">
        <v>19</v>
      </c>
      <c r="E50" s="2">
        <v>37</v>
      </c>
      <c r="F50" s="2">
        <v>19</v>
      </c>
      <c r="G50" s="9">
        <f t="shared" si="2"/>
        <v>0.1357142857142857</v>
      </c>
      <c r="H50" s="13">
        <f t="shared" si="3"/>
        <v>0.17029484706530726</v>
      </c>
    </row>
    <row r="51" spans="1:8" ht="15">
      <c r="A51" s="27"/>
      <c r="B51" s="28"/>
      <c r="C51" s="21" t="s">
        <v>55</v>
      </c>
      <c r="D51" s="2">
        <v>0</v>
      </c>
      <c r="E51" s="2">
        <v>45</v>
      </c>
      <c r="F51" s="2">
        <v>0</v>
      </c>
      <c r="G51" s="9">
        <f t="shared" si="2"/>
        <v>0</v>
      </c>
      <c r="H51" s="13">
        <f t="shared" si="3"/>
        <v>0.17029484706530726</v>
      </c>
    </row>
    <row r="52" spans="1:8" ht="15">
      <c r="A52" s="27"/>
      <c r="B52" s="28"/>
      <c r="C52" s="21" t="s">
        <v>56</v>
      </c>
      <c r="D52" s="2">
        <v>0</v>
      </c>
      <c r="E52" s="2">
        <v>1</v>
      </c>
      <c r="F52" s="2">
        <v>0</v>
      </c>
      <c r="G52" s="9">
        <f t="shared" si="2"/>
        <v>0</v>
      </c>
      <c r="H52" s="13">
        <f t="shared" si="3"/>
        <v>0.17029484706530726</v>
      </c>
    </row>
    <row r="53" spans="1:8" ht="15">
      <c r="A53" s="27"/>
      <c r="B53" s="28"/>
      <c r="C53" s="21" t="s">
        <v>57</v>
      </c>
      <c r="D53" s="2">
        <v>5</v>
      </c>
      <c r="E53" s="2">
        <v>20</v>
      </c>
      <c r="F53" s="2">
        <v>5</v>
      </c>
      <c r="G53" s="9">
        <f t="shared" si="2"/>
        <v>0.0847457627118644</v>
      </c>
      <c r="H53" s="13">
        <f t="shared" si="3"/>
        <v>0.17029484706530726</v>
      </c>
    </row>
    <row r="54" spans="1:8" ht="15">
      <c r="A54" s="27"/>
      <c r="B54" s="28"/>
      <c r="C54" s="21" t="s">
        <v>58</v>
      </c>
      <c r="D54" s="2">
        <v>5</v>
      </c>
      <c r="E54" s="2">
        <v>114</v>
      </c>
      <c r="F54" s="2">
        <v>5</v>
      </c>
      <c r="G54" s="9">
        <f t="shared" si="2"/>
        <v>0.031446540880503145</v>
      </c>
      <c r="H54" s="13">
        <f t="shared" si="3"/>
        <v>0.17029484706530726</v>
      </c>
    </row>
    <row r="55" spans="1:8" ht="15">
      <c r="A55" s="29"/>
      <c r="B55" s="30"/>
      <c r="C55" s="3" t="s">
        <v>24</v>
      </c>
      <c r="D55" s="7">
        <f>SUM(D43:D54)</f>
        <v>62</v>
      </c>
      <c r="E55" s="7">
        <f>SUM(E43:E54)</f>
        <v>392</v>
      </c>
      <c r="F55" s="7">
        <f>SUM(F43:F54)</f>
        <v>62</v>
      </c>
      <c r="G55" s="8">
        <f t="shared" si="2"/>
        <v>0.07192575406032482</v>
      </c>
      <c r="H55" s="13">
        <f t="shared" si="3"/>
        <v>0.17029484706530726</v>
      </c>
    </row>
    <row r="56" spans="1:7" ht="15">
      <c r="A56" s="31"/>
      <c r="B56" s="32"/>
      <c r="C56" s="10" t="s">
        <v>25</v>
      </c>
      <c r="D56" s="7">
        <f>SUM(D37,D42,D55)</f>
        <v>618</v>
      </c>
      <c r="E56" s="14">
        <f>SUM(E37,E42,E55)</f>
        <v>1625</v>
      </c>
      <c r="F56" s="7">
        <f>SUM(F37,F42,F55)</f>
        <v>618</v>
      </c>
      <c r="G56" s="8">
        <f t="shared" si="2"/>
        <v>0.17029484706530726</v>
      </c>
    </row>
  </sheetData>
  <mergeCells count="20">
    <mergeCell ref="G31:G34"/>
    <mergeCell ref="F31:F34"/>
    <mergeCell ref="A7:B9"/>
    <mergeCell ref="A10:B14"/>
    <mergeCell ref="A15:B27"/>
    <mergeCell ref="A28:B28"/>
    <mergeCell ref="E31:E34"/>
    <mergeCell ref="D31:D34"/>
    <mergeCell ref="A1:J1"/>
    <mergeCell ref="A3:B6"/>
    <mergeCell ref="C3:C6"/>
    <mergeCell ref="D3:D6"/>
    <mergeCell ref="E3:E6"/>
    <mergeCell ref="F3:F6"/>
    <mergeCell ref="A56:B56"/>
    <mergeCell ref="A31:B34"/>
    <mergeCell ref="C31:C34"/>
    <mergeCell ref="A35:B37"/>
    <mergeCell ref="A38:B42"/>
    <mergeCell ref="A43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 topLeftCell="A2">
      <selection activeCell="F7" sqref="F7:F27"/>
    </sheetView>
  </sheetViews>
  <sheetFormatPr defaultColWidth="9.140625" defaultRowHeight="15"/>
  <cols>
    <col min="4" max="4" width="22.421875" style="0" customWidth="1"/>
    <col min="5" max="5" width="18.7109375" style="0" customWidth="1"/>
    <col min="6" max="6" width="19.8515625" style="0" customWidth="1"/>
    <col min="12" max="12" width="23.28125" style="0" customWidth="1"/>
  </cols>
  <sheetData>
    <row r="1" spans="1:12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4"/>
      <c r="L1" s="4"/>
    </row>
    <row r="3" spans="1:6" ht="15">
      <c r="A3" s="35" t="s">
        <v>1</v>
      </c>
      <c r="B3" s="35"/>
      <c r="C3" s="35" t="s">
        <v>26</v>
      </c>
      <c r="D3" s="33" t="s">
        <v>28</v>
      </c>
      <c r="E3" s="33" t="s">
        <v>27</v>
      </c>
      <c r="F3" s="33" t="s">
        <v>29</v>
      </c>
    </row>
    <row r="4" spans="1:6" ht="15">
      <c r="A4" s="35"/>
      <c r="B4" s="35"/>
      <c r="C4" s="35"/>
      <c r="D4" s="35"/>
      <c r="E4" s="35"/>
      <c r="F4" s="35"/>
    </row>
    <row r="5" spans="1:6" ht="15">
      <c r="A5" s="35"/>
      <c r="B5" s="35"/>
      <c r="C5" s="35"/>
      <c r="D5" s="35"/>
      <c r="E5" s="35"/>
      <c r="F5" s="35"/>
    </row>
    <row r="6" spans="1:8" ht="15">
      <c r="A6" s="35"/>
      <c r="B6" s="35"/>
      <c r="C6" s="35"/>
      <c r="D6" s="35"/>
      <c r="E6" s="35"/>
      <c r="F6" s="35"/>
      <c r="H6" s="11"/>
    </row>
    <row r="7" spans="1:8" ht="15">
      <c r="A7" s="25" t="s">
        <v>2</v>
      </c>
      <c r="B7" s="26"/>
      <c r="C7" s="2" t="s">
        <v>3</v>
      </c>
      <c r="D7" s="2">
        <v>866</v>
      </c>
      <c r="E7" s="2">
        <v>625</v>
      </c>
      <c r="F7" s="9">
        <f>E7/D7</f>
        <v>0.7217090069284064</v>
      </c>
      <c r="G7" s="13">
        <f>$F$28</f>
        <v>0.6773136773136773</v>
      </c>
      <c r="H7" s="13">
        <v>0.5</v>
      </c>
    </row>
    <row r="8" spans="1:8" ht="15">
      <c r="A8" s="27"/>
      <c r="B8" s="28"/>
      <c r="C8" s="2" t="s">
        <v>4</v>
      </c>
      <c r="D8" s="2">
        <v>563</v>
      </c>
      <c r="E8" s="2">
        <v>451</v>
      </c>
      <c r="F8" s="9">
        <f aca="true" t="shared" si="0" ref="F8:F28">E8/D8</f>
        <v>0.8010657193605684</v>
      </c>
      <c r="G8" s="13">
        <f aca="true" t="shared" si="1" ref="G8:G27">$F$28</f>
        <v>0.6773136773136773</v>
      </c>
      <c r="H8" s="13">
        <v>0.5</v>
      </c>
    </row>
    <row r="9" spans="1:8" ht="15">
      <c r="A9" s="29"/>
      <c r="B9" s="30"/>
      <c r="C9" s="3" t="s">
        <v>5</v>
      </c>
      <c r="D9" s="7">
        <f>SUM(D7:D8)</f>
        <v>1429</v>
      </c>
      <c r="E9" s="7">
        <v>1076</v>
      </c>
      <c r="F9" s="8">
        <f t="shared" si="0"/>
        <v>0.7529741077676697</v>
      </c>
      <c r="G9" s="13">
        <f t="shared" si="1"/>
        <v>0.6773136773136773</v>
      </c>
      <c r="H9" s="13">
        <v>0.5</v>
      </c>
    </row>
    <row r="10" spans="1:8" ht="15">
      <c r="A10" s="25" t="s">
        <v>6</v>
      </c>
      <c r="B10" s="26"/>
      <c r="C10" s="2" t="s">
        <v>7</v>
      </c>
      <c r="D10" s="2">
        <v>389</v>
      </c>
      <c r="E10" s="2">
        <v>260</v>
      </c>
      <c r="F10" s="9">
        <f t="shared" si="0"/>
        <v>0.6683804627249358</v>
      </c>
      <c r="G10" s="13">
        <f t="shared" si="1"/>
        <v>0.6773136773136773</v>
      </c>
      <c r="H10" s="13">
        <v>0.5</v>
      </c>
    </row>
    <row r="11" spans="1:8" ht="15">
      <c r="A11" s="27"/>
      <c r="B11" s="28"/>
      <c r="C11" s="2" t="s">
        <v>8</v>
      </c>
      <c r="D11" s="2">
        <v>377</v>
      </c>
      <c r="E11" s="2">
        <v>336</v>
      </c>
      <c r="F11" s="9">
        <f t="shared" si="0"/>
        <v>0.8912466843501327</v>
      </c>
      <c r="G11" s="13">
        <f t="shared" si="1"/>
        <v>0.6773136773136773</v>
      </c>
      <c r="H11" s="13">
        <v>0.5</v>
      </c>
    </row>
    <row r="12" spans="1:8" ht="15">
      <c r="A12" s="27"/>
      <c r="B12" s="28"/>
      <c r="C12" s="2" t="s">
        <v>9</v>
      </c>
      <c r="D12" s="2">
        <v>361</v>
      </c>
      <c r="E12" s="2">
        <v>247</v>
      </c>
      <c r="F12" s="9">
        <f t="shared" si="0"/>
        <v>0.6842105263157895</v>
      </c>
      <c r="G12" s="13">
        <f t="shared" si="1"/>
        <v>0.6773136773136773</v>
      </c>
      <c r="H12" s="13">
        <v>0.5</v>
      </c>
    </row>
    <row r="13" spans="1:8" ht="15">
      <c r="A13" s="27"/>
      <c r="B13" s="28"/>
      <c r="C13" s="2" t="s">
        <v>10</v>
      </c>
      <c r="D13" s="2">
        <v>203</v>
      </c>
      <c r="E13" s="2">
        <v>135</v>
      </c>
      <c r="F13" s="9">
        <f t="shared" si="0"/>
        <v>0.6650246305418719</v>
      </c>
      <c r="G13" s="13">
        <f t="shared" si="1"/>
        <v>0.6773136773136773</v>
      </c>
      <c r="H13" s="13">
        <v>0.5</v>
      </c>
    </row>
    <row r="14" spans="1:8" ht="15">
      <c r="A14" s="29"/>
      <c r="B14" s="30"/>
      <c r="C14" s="3" t="s">
        <v>31</v>
      </c>
      <c r="D14" s="7">
        <f>SUM(D10:D13)</f>
        <v>1330</v>
      </c>
      <c r="E14" s="7">
        <v>978</v>
      </c>
      <c r="F14" s="8">
        <f t="shared" si="0"/>
        <v>0.7353383458646616</v>
      </c>
      <c r="G14" s="13">
        <f t="shared" si="1"/>
        <v>0.6773136773136773</v>
      </c>
      <c r="H14" s="13">
        <v>0.5</v>
      </c>
    </row>
    <row r="15" spans="1:8" ht="15">
      <c r="A15" s="25" t="s">
        <v>11</v>
      </c>
      <c r="B15" s="26"/>
      <c r="C15" s="2" t="s">
        <v>12</v>
      </c>
      <c r="D15" s="2">
        <v>12</v>
      </c>
      <c r="E15" s="2">
        <v>5</v>
      </c>
      <c r="F15" s="9">
        <f t="shared" si="0"/>
        <v>0.4166666666666667</v>
      </c>
      <c r="G15" s="13">
        <f t="shared" si="1"/>
        <v>0.6773136773136773</v>
      </c>
      <c r="H15" s="13">
        <v>0.5</v>
      </c>
    </row>
    <row r="16" spans="1:8" ht="15">
      <c r="A16" s="27"/>
      <c r="B16" s="28"/>
      <c r="C16" s="2" t="s">
        <v>13</v>
      </c>
      <c r="D16" s="2">
        <v>47</v>
      </c>
      <c r="E16" s="2">
        <v>31</v>
      </c>
      <c r="F16" s="9">
        <f t="shared" si="0"/>
        <v>0.6595744680851063</v>
      </c>
      <c r="G16" s="13">
        <f t="shared" si="1"/>
        <v>0.6773136773136773</v>
      </c>
      <c r="H16" s="13">
        <v>0.5</v>
      </c>
    </row>
    <row r="17" spans="1:8" ht="15">
      <c r="A17" s="27"/>
      <c r="B17" s="28"/>
      <c r="C17" s="2" t="s">
        <v>14</v>
      </c>
      <c r="D17" s="2">
        <v>66</v>
      </c>
      <c r="E17" s="2">
        <v>42</v>
      </c>
      <c r="F17" s="9">
        <f t="shared" si="0"/>
        <v>0.6363636363636364</v>
      </c>
      <c r="G17" s="13">
        <f t="shared" si="1"/>
        <v>0.6773136773136773</v>
      </c>
      <c r="H17" s="13">
        <v>0.5</v>
      </c>
    </row>
    <row r="18" spans="1:8" ht="15">
      <c r="A18" s="27"/>
      <c r="B18" s="28"/>
      <c r="C18" s="2" t="s">
        <v>15</v>
      </c>
      <c r="D18" s="2">
        <v>76</v>
      </c>
      <c r="E18" s="2">
        <v>28</v>
      </c>
      <c r="F18" s="9">
        <f t="shared" si="0"/>
        <v>0.3684210526315789</v>
      </c>
      <c r="G18" s="13">
        <f t="shared" si="1"/>
        <v>0.6773136773136773</v>
      </c>
      <c r="H18" s="13">
        <v>0.5</v>
      </c>
    </row>
    <row r="19" spans="1:8" ht="15">
      <c r="A19" s="27"/>
      <c r="B19" s="28"/>
      <c r="C19" s="2" t="s">
        <v>16</v>
      </c>
      <c r="D19" s="2">
        <v>93</v>
      </c>
      <c r="E19" s="2">
        <v>44</v>
      </c>
      <c r="F19" s="9">
        <f t="shared" si="0"/>
        <v>0.4731182795698925</v>
      </c>
      <c r="G19" s="13">
        <f t="shared" si="1"/>
        <v>0.6773136773136773</v>
      </c>
      <c r="H19" s="13">
        <v>0.5</v>
      </c>
    </row>
    <row r="20" spans="1:8" ht="15">
      <c r="A20" s="27"/>
      <c r="B20" s="28"/>
      <c r="C20" s="2" t="s">
        <v>17</v>
      </c>
      <c r="D20" s="2">
        <v>45</v>
      </c>
      <c r="E20" s="2">
        <v>18</v>
      </c>
      <c r="F20" s="9">
        <f t="shared" si="0"/>
        <v>0.4</v>
      </c>
      <c r="G20" s="13">
        <f t="shared" si="1"/>
        <v>0.6773136773136773</v>
      </c>
      <c r="H20" s="13">
        <v>0.5</v>
      </c>
    </row>
    <row r="21" spans="1:8" ht="15">
      <c r="A21" s="27"/>
      <c r="B21" s="28"/>
      <c r="C21" s="2" t="s">
        <v>18</v>
      </c>
      <c r="D21" s="2">
        <v>54</v>
      </c>
      <c r="E21" s="2">
        <v>37</v>
      </c>
      <c r="F21" s="9">
        <f t="shared" si="0"/>
        <v>0.6851851851851852</v>
      </c>
      <c r="G21" s="13">
        <f t="shared" si="1"/>
        <v>0.6773136773136773</v>
      </c>
      <c r="H21" s="13">
        <v>0.5</v>
      </c>
    </row>
    <row r="22" spans="1:8" ht="15">
      <c r="A22" s="27"/>
      <c r="B22" s="28"/>
      <c r="C22" s="2" t="s">
        <v>19</v>
      </c>
      <c r="D22" s="2">
        <v>181</v>
      </c>
      <c r="E22" s="2">
        <v>25</v>
      </c>
      <c r="F22" s="9">
        <f t="shared" si="0"/>
        <v>0.13812154696132597</v>
      </c>
      <c r="G22" s="13">
        <f t="shared" si="1"/>
        <v>0.6773136773136773</v>
      </c>
      <c r="H22" s="13">
        <v>0.5</v>
      </c>
    </row>
    <row r="23" spans="1:8" ht="15">
      <c r="A23" s="27"/>
      <c r="B23" s="28"/>
      <c r="C23" s="2" t="s">
        <v>20</v>
      </c>
      <c r="D23" s="2">
        <v>95</v>
      </c>
      <c r="E23" s="2">
        <v>43</v>
      </c>
      <c r="F23" s="9">
        <f t="shared" si="0"/>
        <v>0.45263157894736844</v>
      </c>
      <c r="G23" s="13">
        <f t="shared" si="1"/>
        <v>0.6773136773136773</v>
      </c>
      <c r="H23" s="13">
        <v>0.5</v>
      </c>
    </row>
    <row r="24" spans="1:8" ht="15">
      <c r="A24" s="27"/>
      <c r="B24" s="28"/>
      <c r="C24" s="2" t="s">
        <v>21</v>
      </c>
      <c r="D24" s="2">
        <v>15</v>
      </c>
      <c r="E24" s="2">
        <v>2</v>
      </c>
      <c r="F24" s="9">
        <f t="shared" si="0"/>
        <v>0.13333333333333333</v>
      </c>
      <c r="G24" s="13">
        <f t="shared" si="1"/>
        <v>0.6773136773136773</v>
      </c>
      <c r="H24" s="13">
        <v>0.5</v>
      </c>
    </row>
    <row r="25" spans="1:8" ht="15">
      <c r="A25" s="27"/>
      <c r="B25" s="28"/>
      <c r="C25" s="2" t="s">
        <v>22</v>
      </c>
      <c r="D25" s="2">
        <v>78</v>
      </c>
      <c r="E25" s="2">
        <v>37</v>
      </c>
      <c r="F25" s="9">
        <f t="shared" si="0"/>
        <v>0.47435897435897434</v>
      </c>
      <c r="G25" s="13">
        <f t="shared" si="1"/>
        <v>0.6773136773136773</v>
      </c>
      <c r="H25" s="13">
        <v>0.5</v>
      </c>
    </row>
    <row r="26" spans="1:8" ht="15">
      <c r="A26" s="27"/>
      <c r="B26" s="28"/>
      <c r="C26" s="2" t="s">
        <v>23</v>
      </c>
      <c r="D26" s="2">
        <v>142</v>
      </c>
      <c r="E26" s="2">
        <v>115</v>
      </c>
      <c r="F26" s="9">
        <f t="shared" si="0"/>
        <v>0.8098591549295775</v>
      </c>
      <c r="G26" s="13">
        <f t="shared" si="1"/>
        <v>0.6773136773136773</v>
      </c>
      <c r="H26" s="13">
        <v>0.5</v>
      </c>
    </row>
    <row r="27" spans="1:8" ht="15">
      <c r="A27" s="29"/>
      <c r="B27" s="30"/>
      <c r="C27" s="3" t="s">
        <v>24</v>
      </c>
      <c r="D27" s="7">
        <f>SUM(D15:D26)</f>
        <v>904</v>
      </c>
      <c r="E27" s="7">
        <v>427</v>
      </c>
      <c r="F27" s="8">
        <f>E27/D27</f>
        <v>0.4723451327433628</v>
      </c>
      <c r="G27" s="13">
        <f t="shared" si="1"/>
        <v>0.6773136773136773</v>
      </c>
      <c r="H27" s="13">
        <v>0.5</v>
      </c>
    </row>
    <row r="28" spans="1:6" ht="15">
      <c r="A28" s="31"/>
      <c r="B28" s="32"/>
      <c r="C28" s="10" t="s">
        <v>25</v>
      </c>
      <c r="D28" s="7">
        <v>3663</v>
      </c>
      <c r="E28" s="7">
        <v>2481</v>
      </c>
      <c r="F28" s="8">
        <f t="shared" si="0"/>
        <v>0.6773136773136773</v>
      </c>
    </row>
  </sheetData>
  <mergeCells count="10">
    <mergeCell ref="A28:B28"/>
    <mergeCell ref="A7:B9"/>
    <mergeCell ref="A10:B14"/>
    <mergeCell ref="A15:B27"/>
    <mergeCell ref="A1:J1"/>
    <mergeCell ref="A3:B6"/>
    <mergeCell ref="C3:C6"/>
    <mergeCell ref="D3:D6"/>
    <mergeCell ref="E3:E6"/>
    <mergeCell ref="F3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 Lõmps</dc:creator>
  <cp:keywords/>
  <dc:description/>
  <cp:lastModifiedBy>Pille Lõmps</cp:lastModifiedBy>
  <dcterms:created xsi:type="dcterms:W3CDTF">2016-06-17T07:08:22Z</dcterms:created>
  <dcterms:modified xsi:type="dcterms:W3CDTF">2018-09-17T09:31:12Z</dcterms:modified>
  <cp:category/>
  <cp:version/>
  <cp:contentType/>
  <cp:contentStatus/>
</cp:coreProperties>
</file>