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CE87AD79-F40E-49B5-B81B-5D902B99C8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" sheetId="5" r:id="rId1"/>
    <sheet name="Aruandesse2019" sheetId="6" r:id="rId2"/>
  </sheets>
  <externalReferences>
    <externalReference r:id="rId3"/>
  </externalReferences>
  <definedNames>
    <definedName name="HVA_2">'[1]Aruandesse 2018'!$E$5:$E$26*0+'[1]Aruandesse 2018'!$E$28</definedName>
    <definedName name="HVA_3">'[1]Aruandesse 2018'!#REF!*0+'[1]Aruandesse 2018'!#REF!</definedName>
    <definedName name="HVA_4">'[1]Aruandesse 2018'!#REF!*0+'[1]Aruandesse 2018'!#REF!</definedName>
    <definedName name="HVA_I">#REF!*0+#REF!</definedName>
    <definedName name="HVA_II">#REF!*0+#REF!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6" l="1"/>
  <c r="L6" i="6" s="1"/>
  <c r="J7" i="6"/>
  <c r="J9" i="6"/>
  <c r="J10" i="6"/>
  <c r="J11" i="6"/>
  <c r="J12" i="6"/>
  <c r="J14" i="6"/>
  <c r="J15" i="6"/>
  <c r="J16" i="6"/>
  <c r="J17" i="6"/>
  <c r="J18" i="6"/>
  <c r="J19" i="6"/>
  <c r="J20" i="6"/>
  <c r="J21" i="6"/>
  <c r="J22" i="6"/>
  <c r="J23" i="6"/>
  <c r="J24" i="6"/>
  <c r="J25" i="6"/>
  <c r="J27" i="6"/>
  <c r="J29" i="6"/>
  <c r="I6" i="6"/>
  <c r="I7" i="6"/>
  <c r="G7" i="6" s="1"/>
  <c r="I9" i="6"/>
  <c r="G9" i="6" s="1"/>
  <c r="I10" i="6"/>
  <c r="G10" i="6" s="1"/>
  <c r="I11" i="6"/>
  <c r="G11" i="6" s="1"/>
  <c r="I12" i="6"/>
  <c r="G12" i="6" s="1"/>
  <c r="I14" i="6"/>
  <c r="I15" i="6"/>
  <c r="G15" i="6" s="1"/>
  <c r="I16" i="6"/>
  <c r="G16" i="6" s="1"/>
  <c r="I17" i="6"/>
  <c r="I18" i="6"/>
  <c r="G18" i="6" s="1"/>
  <c r="I19" i="6"/>
  <c r="G19" i="6" s="1"/>
  <c r="I20" i="6"/>
  <c r="I21" i="6"/>
  <c r="G21" i="6" s="1"/>
  <c r="I22" i="6"/>
  <c r="G22" i="6" s="1"/>
  <c r="I23" i="6"/>
  <c r="I24" i="6"/>
  <c r="G24" i="6" s="1"/>
  <c r="I25" i="6"/>
  <c r="G25" i="6" s="1"/>
  <c r="I27" i="6"/>
  <c r="I29" i="6"/>
  <c r="G29" i="6" s="1"/>
  <c r="K6" i="6" l="1"/>
  <c r="F19" i="6"/>
  <c r="K19" i="6" s="1"/>
  <c r="K20" i="6"/>
  <c r="K23" i="6"/>
  <c r="F24" i="6"/>
  <c r="K24" i="6" s="1"/>
  <c r="F7" i="6"/>
  <c r="K7" i="6" s="1"/>
  <c r="F11" i="6"/>
  <c r="K11" i="6" s="1"/>
  <c r="F16" i="6"/>
  <c r="K16" i="6" s="1"/>
  <c r="F21" i="6"/>
  <c r="K21" i="6" s="1"/>
  <c r="F25" i="6"/>
  <c r="K25" i="6" s="1"/>
  <c r="F29" i="6"/>
  <c r="K29" i="6" s="1"/>
  <c r="L24" i="6" l="1"/>
  <c r="L29" i="6"/>
  <c r="L23" i="6"/>
  <c r="L21" i="6"/>
  <c r="L19" i="6"/>
  <c r="L20" i="6"/>
  <c r="L16" i="6"/>
  <c r="L25" i="6"/>
  <c r="L11" i="6"/>
  <c r="L7" i="6"/>
  <c r="F15" i="6"/>
  <c r="F10" i="6"/>
  <c r="F9" i="6"/>
  <c r="F12" i="6"/>
  <c r="I5" i="6"/>
  <c r="J5" i="6"/>
  <c r="F22" i="6"/>
  <c r="F18" i="6"/>
  <c r="F5" i="6"/>
  <c r="K27" i="6" l="1"/>
  <c r="L27" i="6"/>
  <c r="K14" i="6"/>
  <c r="L14" i="6"/>
  <c r="K22" i="6"/>
  <c r="L22" i="6"/>
  <c r="K18" i="6"/>
  <c r="L18" i="6"/>
  <c r="K17" i="6"/>
  <c r="L17" i="6"/>
  <c r="K15" i="6"/>
  <c r="L15" i="6"/>
  <c r="K12" i="6"/>
  <c r="L12" i="6"/>
  <c r="K10" i="6"/>
  <c r="L10" i="6"/>
  <c r="K9" i="6"/>
  <c r="L9" i="6"/>
  <c r="K5" i="6"/>
  <c r="L5" i="6"/>
  <c r="G5" i="6"/>
  <c r="E8" i="6"/>
  <c r="D13" i="6"/>
  <c r="D26" i="6"/>
  <c r="E13" i="6"/>
  <c r="E26" i="6"/>
  <c r="D8" i="6"/>
  <c r="I26" i="6" l="1"/>
  <c r="J26" i="6"/>
  <c r="I13" i="6"/>
  <c r="J13" i="6"/>
  <c r="J8" i="6"/>
  <c r="I8" i="6"/>
  <c r="G8" i="6" s="1"/>
  <c r="F26" i="6"/>
  <c r="F13" i="6"/>
  <c r="K13" i="6" s="1"/>
  <c r="D28" i="6"/>
  <c r="F8" i="6"/>
  <c r="E28" i="6"/>
  <c r="K8" i="6" l="1"/>
  <c r="G13" i="6"/>
  <c r="G26" i="6"/>
  <c r="L26" i="6"/>
  <c r="K26" i="6"/>
  <c r="L13" i="6"/>
  <c r="D30" i="6"/>
  <c r="J28" i="6"/>
  <c r="I28" i="6"/>
  <c r="L8" i="6"/>
  <c r="E30" i="6"/>
  <c r="F30" i="6" s="1"/>
  <c r="F28" i="6"/>
  <c r="G28" i="6" l="1"/>
  <c r="L28" i="6"/>
  <c r="K28" i="6"/>
  <c r="H5" i="6"/>
  <c r="H9" i="6"/>
  <c r="H13" i="6"/>
  <c r="H17" i="6"/>
  <c r="H21" i="6"/>
  <c r="H25" i="6"/>
  <c r="H8" i="6"/>
  <c r="H12" i="6"/>
  <c r="H16" i="6"/>
  <c r="H20" i="6"/>
  <c r="H24" i="6"/>
  <c r="H6" i="6"/>
  <c r="H10" i="6"/>
  <c r="H14" i="6"/>
  <c r="H18" i="6"/>
  <c r="H22" i="6"/>
  <c r="H26" i="6"/>
  <c r="H7" i="6"/>
  <c r="H11" i="6"/>
  <c r="H15" i="6"/>
  <c r="H19" i="6"/>
  <c r="H23" i="6"/>
  <c r="H27" i="6"/>
  <c r="J30" i="6"/>
  <c r="L30" i="6" s="1"/>
  <c r="I30" i="6"/>
  <c r="H30" i="6"/>
  <c r="H28" i="6"/>
  <c r="H29" i="6"/>
  <c r="G30" i="6" l="1"/>
  <c r="K30" i="6"/>
</calcChain>
</file>

<file path=xl/sharedStrings.xml><?xml version="1.0" encoding="utf-8"?>
<sst xmlns="http://schemas.openxmlformats.org/spreadsheetml/2006/main" count="58" uniqueCount="43">
  <si>
    <t>Haiglaliik</t>
  </si>
  <si>
    <t>Haigla</t>
  </si>
  <si>
    <t>95% usaldusvahemik</t>
  </si>
  <si>
    <t>Piirkondlikud</t>
  </si>
  <si>
    <t>Põhja-Eesti Regionaalhaigla</t>
  </si>
  <si>
    <t>Tallinna Lastehaigla</t>
  </si>
  <si>
    <t>-</t>
  </si>
  <si>
    <t>Tartu Ülikooli Kliinikum</t>
  </si>
  <si>
    <t>Keskhaiglad</t>
  </si>
  <si>
    <t>Ida-Tallinna Keskhaigla</t>
  </si>
  <si>
    <t>Lääne-Tallinna Keskhaigla</t>
  </si>
  <si>
    <t>Ida-Viru Keskhaigla</t>
  </si>
  <si>
    <t>Pärnu Haigla</t>
  </si>
  <si>
    <t>Üldhaiglad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</si>
  <si>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</si>
  <si>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</si>
  <si>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</si>
  <si>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</si>
  <si>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</si>
  <si>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</si>
  <si>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Põlva Haigla</t>
  </si>
  <si>
    <t>Narva Haigla</t>
  </si>
  <si>
    <t>Rakvere Haigla</t>
  </si>
  <si>
    <t>Raplamaa Haigla</t>
  </si>
  <si>
    <t>Valga Haigla</t>
  </si>
  <si>
    <t>Viljandi Haigla</t>
  </si>
  <si>
    <t>Erihaiglad</t>
  </si>
  <si>
    <t>Kokku:</t>
  </si>
  <si>
    <t>HVA välised</t>
  </si>
  <si>
    <t>Kõik teenuseosutajad</t>
  </si>
  <si>
    <t xml:space="preserve">TIAle järgnev ajuinfarkt </t>
  </si>
  <si>
    <t>Haapsalu Neuroloogiline Rehabilitatsioonikeskus</t>
  </si>
  <si>
    <t>alumine usaldusvahemik</t>
  </si>
  <si>
    <t>ülemine usaldusvahemik</t>
  </si>
  <si>
    <t>alumise usaldusvahemiku erinevus sagedusest</t>
  </si>
  <si>
    <t>ülemise usaldusvahemiku erinevus sagedusest</t>
  </si>
  <si>
    <t>2019.a TIA patsiendid, arv</t>
  </si>
  <si>
    <t>HVA keskmine</t>
  </si>
  <si>
    <t>2019. a 90 päeva jooksul ajuinfarkti ravijuht, arv</t>
  </si>
  <si>
    <t>2019. a 90 päeva jooksul ajuinfarkti ravijuht, osakaal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</si>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</sst>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B0F0"/>
      <name val="Calibri"/>
      <family val="2"/>
      <charset val="186"/>
      <scheme val="minor"/>
    </font>
    <font>
      <b/>
      <u/>
      <sz val="12"/>
      <color rgb="FF00B0F0"/>
      <name val="Calibri"/>
      <family val="2"/>
      <charset val="186"/>
      <scheme val="minor"/>
    </font>
    <font>
      <sz val="12"/>
      <color rgb="FF00B0F0"/>
      <name val="Times New Roman"/>
      <family val="1"/>
      <charset val="186"/>
    </font>
    <font>
      <b/>
      <u/>
      <sz val="11"/>
      <color rgb="FF00B0F0"/>
      <name val="Calibri"/>
      <family val="2"/>
      <charset val="186"/>
      <scheme val="minor"/>
    </font>
    <font>
      <u/>
      <sz val="12"/>
      <color rgb="FF00B0F0"/>
      <name val="Times New Roman"/>
      <family val="1"/>
      <charset val="186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rgb="FF2F5597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b/>
      <sz val="10"/>
      <color rgb="FF2E75B6"/>
      <name val="Times New Roman"/>
      <family val="1"/>
      <charset val="186"/>
    </font>
    <font>
      <sz val="8"/>
      <name val="Arial"/>
      <family val="2"/>
      <charset val="186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9" fontId="4" fillId="0" borderId="0" applyFont="0" applyFill="0" applyBorder="0" applyAlignment="0" applyProtection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" applyNumberFormat="0" applyAlignment="0" applyProtection="0"/>
    <xf numFmtId="0" fontId="17" fillId="15" borderId="2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0" borderId="6" applyNumberFormat="0" applyFill="0" applyAlignment="0" applyProtection="0"/>
    <xf numFmtId="0" fontId="23" fillId="21" borderId="0" applyNumberFormat="0" applyBorder="0" applyAlignment="0" applyProtection="0"/>
    <xf numFmtId="0" fontId="6" fillId="20" borderId="1" applyNumberFormat="0" applyFont="0" applyAlignment="0" applyProtection="0"/>
    <xf numFmtId="0" fontId="24" fillId="23" borderId="7" applyNumberFormat="0" applyAlignment="0" applyProtection="0"/>
    <xf numFmtId="4" fontId="6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6" fillId="28" borderId="1" applyNumberFormat="0" applyProtection="0">
      <alignment horizontal="left" vertical="center" indent="1"/>
    </xf>
    <xf numFmtId="0" fontId="10" fillId="27" borderId="8" applyNumberFormat="0" applyProtection="0">
      <alignment horizontal="left" vertical="top" indent="1"/>
    </xf>
    <xf numFmtId="4" fontId="6" fillId="29" borderId="1" applyNumberFormat="0" applyProtection="0">
      <alignment horizontal="left" vertical="center" indent="1"/>
    </xf>
    <xf numFmtId="4" fontId="6" fillId="30" borderId="1" applyNumberFormat="0" applyProtection="0">
      <alignment horizontal="right" vertical="center"/>
    </xf>
    <xf numFmtId="4" fontId="6" fillId="31" borderId="1" applyNumberFormat="0" applyProtection="0">
      <alignment horizontal="right" vertical="center"/>
    </xf>
    <xf numFmtId="4" fontId="6" fillId="32" borderId="9" applyNumberFormat="0" applyProtection="0">
      <alignment horizontal="right" vertical="center"/>
    </xf>
    <xf numFmtId="4" fontId="6" fillId="33" borderId="1" applyNumberFormat="0" applyProtection="0">
      <alignment horizontal="right" vertical="center"/>
    </xf>
    <xf numFmtId="4" fontId="6" fillId="34" borderId="1" applyNumberFormat="0" applyProtection="0">
      <alignment horizontal="right" vertical="center"/>
    </xf>
    <xf numFmtId="4" fontId="6" fillId="35" borderId="1" applyNumberFormat="0" applyProtection="0">
      <alignment horizontal="right" vertical="center"/>
    </xf>
    <xf numFmtId="4" fontId="6" fillId="36" borderId="1" applyNumberFormat="0" applyProtection="0">
      <alignment horizontal="right" vertical="center"/>
    </xf>
    <xf numFmtId="4" fontId="6" fillId="37" borderId="1" applyNumberFormat="0" applyProtection="0">
      <alignment horizontal="right" vertical="center"/>
    </xf>
    <xf numFmtId="4" fontId="6" fillId="38" borderId="1" applyNumberFormat="0" applyProtection="0">
      <alignment horizontal="right" vertical="center"/>
    </xf>
    <xf numFmtId="4" fontId="6" fillId="39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6" fillId="41" borderId="1" applyNumberFormat="0" applyProtection="0">
      <alignment horizontal="right" vertical="center"/>
    </xf>
    <xf numFmtId="4" fontId="6" fillId="42" borderId="9" applyNumberFormat="0" applyProtection="0">
      <alignment horizontal="left" vertical="center" indent="1"/>
    </xf>
    <xf numFmtId="4" fontId="6" fillId="41" borderId="9" applyNumberFormat="0" applyProtection="0">
      <alignment horizontal="left" vertical="center" indent="1"/>
    </xf>
    <xf numFmtId="0" fontId="6" fillId="43" borderId="1" applyNumberFormat="0" applyProtection="0">
      <alignment horizontal="left" vertical="center" indent="1"/>
    </xf>
    <xf numFmtId="0" fontId="6" fillId="40" borderId="8" applyNumberFormat="0" applyProtection="0">
      <alignment horizontal="left" vertical="top" indent="1"/>
    </xf>
    <xf numFmtId="0" fontId="6" fillId="44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0" fontId="6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0" fontId="6" fillId="42" borderId="1" applyNumberFormat="0" applyProtection="0">
      <alignment horizontal="left" vertical="center" indent="1"/>
    </xf>
    <xf numFmtId="0" fontId="6" fillId="42" borderId="8" applyNumberFormat="0" applyProtection="0">
      <alignment horizontal="left" vertical="top" indent="1"/>
    </xf>
    <xf numFmtId="0" fontId="6" fillId="46" borderId="10" applyNumberFormat="0">
      <protection locked="0"/>
    </xf>
    <xf numFmtId="0" fontId="7" fillId="40" borderId="11" applyBorder="0"/>
    <xf numFmtId="4" fontId="8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8" fillId="43" borderId="8" applyNumberFormat="0" applyProtection="0">
      <alignment horizontal="left" vertical="center" indent="1"/>
    </xf>
    <xf numFmtId="0" fontId="8" fillId="47" borderId="8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6" fillId="29" borderId="1" applyNumberFormat="0" applyProtection="0">
      <alignment horizontal="left" vertical="center" indent="1"/>
    </xf>
    <xf numFmtId="0" fontId="8" fillId="41" borderId="8" applyNumberFormat="0" applyProtection="0">
      <alignment horizontal="left" vertical="top" indent="1"/>
    </xf>
    <xf numFmtId="4" fontId="11" fillId="50" borderId="9" applyNumberFormat="0" applyProtection="0">
      <alignment horizontal="left" vertical="center" indent="1"/>
    </xf>
    <xf numFmtId="0" fontId="6" fillId="51" borderId="12"/>
    <xf numFmtId="4" fontId="12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42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</cellStyleXfs>
  <cellXfs count="51">
    <xf numFmtId="0" fontId="0" fillId="0" borderId="0" xfId="0"/>
    <xf numFmtId="0" fontId="30" fillId="0" borderId="0" xfId="99" applyFont="1"/>
    <xf numFmtId="0" fontId="3" fillId="0" borderId="0" xfId="99"/>
    <xf numFmtId="0" fontId="31" fillId="0" borderId="0" xfId="99" applyFont="1" applyAlignment="1">
      <alignment vertical="top" wrapText="1"/>
    </xf>
    <xf numFmtId="0" fontId="3" fillId="0" borderId="0" xfId="99" applyAlignment="1">
      <alignment wrapText="1"/>
    </xf>
    <xf numFmtId="0" fontId="32" fillId="0" borderId="0" xfId="99" applyFont="1" applyAlignment="1">
      <alignment wrapText="1"/>
    </xf>
    <xf numFmtId="0" fontId="33" fillId="0" borderId="0" xfId="99" applyFont="1" applyAlignment="1">
      <alignment wrapText="1"/>
    </xf>
    <xf numFmtId="49" fontId="3" fillId="0" borderId="0" xfId="99" applyNumberFormat="1"/>
    <xf numFmtId="0" fontId="34" fillId="0" borderId="0" xfId="99" applyFont="1" applyAlignment="1">
      <alignment wrapText="1"/>
    </xf>
    <xf numFmtId="0" fontId="35" fillId="0" borderId="0" xfId="99" applyFont="1" applyAlignment="1">
      <alignment wrapText="1"/>
    </xf>
    <xf numFmtId="0" fontId="36" fillId="0" borderId="0" xfId="99" applyFont="1" applyAlignment="1">
      <alignment horizontal="left" vertical="center" wrapText="1"/>
    </xf>
    <xf numFmtId="0" fontId="3" fillId="0" borderId="0" xfId="99" applyAlignment="1">
      <alignment vertical="top" wrapText="1"/>
    </xf>
    <xf numFmtId="0" fontId="37" fillId="0" borderId="0" xfId="100" applyAlignment="1">
      <alignment vertical="center"/>
    </xf>
    <xf numFmtId="0" fontId="37" fillId="0" borderId="0" xfId="100"/>
    <xf numFmtId="0" fontId="38" fillId="0" borderId="0" xfId="99" applyFont="1"/>
    <xf numFmtId="0" fontId="39" fillId="0" borderId="0" xfId="99" applyFont="1" applyAlignment="1">
      <alignment horizontal="left" vertical="center"/>
    </xf>
    <xf numFmtId="0" fontId="3" fillId="0" borderId="15" xfId="99" applyBorder="1"/>
    <xf numFmtId="0" fontId="3" fillId="0" borderId="12" xfId="99" applyBorder="1"/>
    <xf numFmtId="9" fontId="3" fillId="0" borderId="12" xfId="99" applyNumberFormat="1" applyBorder="1"/>
    <xf numFmtId="9" fontId="3" fillId="0" borderId="12" xfId="99" applyNumberFormat="1" applyBorder="1" applyAlignment="1">
      <alignment horizontal="right"/>
    </xf>
    <xf numFmtId="0" fontId="29" fillId="0" borderId="12" xfId="99" applyFont="1" applyBorder="1"/>
    <xf numFmtId="9" fontId="29" fillId="0" borderId="12" xfId="99" applyNumberFormat="1" applyFont="1" applyBorder="1"/>
    <xf numFmtId="0" fontId="28" fillId="0" borderId="12" xfId="99" applyFont="1" applyBorder="1"/>
    <xf numFmtId="0" fontId="28" fillId="0" borderId="12" xfId="99" applyFont="1" applyBorder="1" applyAlignment="1">
      <alignment wrapText="1"/>
    </xf>
    <xf numFmtId="0" fontId="41" fillId="0" borderId="0" xfId="0" applyFont="1" applyAlignment="1">
      <alignment horizontal="left" vertical="center"/>
    </xf>
    <xf numFmtId="0" fontId="2" fillId="0" borderId="12" xfId="99" applyFont="1" applyBorder="1"/>
    <xf numFmtId="0" fontId="2" fillId="0" borderId="12" xfId="99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9" fillId="0" borderId="12" xfId="1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0" fontId="43" fillId="0" borderId="0" xfId="0" applyFont="1" applyAlignment="1">
      <alignment horizontal="center" wrapText="1"/>
    </xf>
    <xf numFmtId="9" fontId="43" fillId="0" borderId="0" xfId="99" applyNumberFormat="1" applyFont="1"/>
    <xf numFmtId="9" fontId="43" fillId="0" borderId="0" xfId="1" applyFont="1"/>
    <xf numFmtId="9" fontId="43" fillId="0" borderId="0" xfId="0" applyNumberFormat="1" applyFont="1"/>
    <xf numFmtId="164" fontId="43" fillId="0" borderId="0" xfId="0" applyNumberFormat="1" applyFont="1"/>
    <xf numFmtId="0" fontId="4" fillId="0" borderId="0" xfId="99" applyFont="1"/>
    <xf numFmtId="0" fontId="44" fillId="0" borderId="0" xfId="0" applyFont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99" applyFont="1" applyBorder="1" applyAlignment="1">
      <alignment horizontal="right"/>
    </xf>
    <xf numFmtId="0" fontId="28" fillId="0" borderId="17" xfId="99" applyFont="1" applyBorder="1" applyAlignment="1">
      <alignment horizontal="right"/>
    </xf>
    <xf numFmtId="0" fontId="28" fillId="0" borderId="12" xfId="99" applyFont="1" applyBorder="1" applyAlignment="1">
      <alignment horizontal="center" wrapText="1"/>
    </xf>
    <xf numFmtId="0" fontId="40" fillId="0" borderId="12" xfId="99" applyFont="1" applyBorder="1" applyAlignment="1">
      <alignment horizontal="center"/>
    </xf>
    <xf numFmtId="0" fontId="28" fillId="0" borderId="12" xfId="99" applyFont="1" applyBorder="1" applyAlignment="1">
      <alignment horizontal="left" vertical="top" wrapText="1"/>
    </xf>
    <xf numFmtId="0" fontId="28" fillId="0" borderId="12" xfId="99" applyFont="1" applyBorder="1" applyAlignment="1">
      <alignment horizontal="center" vertical="center"/>
    </xf>
    <xf numFmtId="0" fontId="45" fillId="0" borderId="12" xfId="99" applyFont="1" applyBorder="1" applyAlignment="1">
      <alignment horizontal="center" vertical="center"/>
    </xf>
    <xf numFmtId="0" fontId="29" fillId="0" borderId="16" xfId="99" applyFont="1" applyBorder="1" applyAlignment="1">
      <alignment horizontal="center" vertical="center"/>
    </xf>
    <xf numFmtId="0" fontId="29" fillId="0" borderId="17" xfId="99" applyFont="1" applyBorder="1" applyAlignment="1">
      <alignment horizontal="center" vertical="center"/>
    </xf>
    <xf numFmtId="0" fontId="28" fillId="0" borderId="12" xfId="99" applyFont="1" applyBorder="1" applyAlignment="1">
      <alignment horizontal="left" vertical="center"/>
    </xf>
    <xf numFmtId="0" fontId="28" fillId="0" borderId="14" xfId="99" applyFont="1" applyBorder="1" applyAlignment="1">
      <alignment horizontal="center" wrapText="1"/>
    </xf>
    <xf numFmtId="0" fontId="28" fillId="0" borderId="15" xfId="99" applyFont="1" applyBorder="1" applyAlignment="1">
      <alignment horizontal="center" wrapText="1"/>
    </xf>
  </cellXfs>
  <cellStyles count="127">
    <cellStyle name="Accent1 - 20%" xfId="4" xr:uid="{4BF8211D-31BD-4923-8DCB-A3D280220DD2}"/>
    <cellStyle name="Accent1 - 40%" xfId="5" xr:uid="{8E91A8D4-A479-41DA-A3A9-0EB55FDDDD55}"/>
    <cellStyle name="Accent1 - 60%" xfId="6" xr:uid="{AEED04C8-847E-40A5-A168-DED00BD84A5A}"/>
    <cellStyle name="Accent1 2" xfId="3" xr:uid="{EDE221DF-E2D3-4B5C-AF4A-689FB00FDFBD}"/>
    <cellStyle name="Accent1 3" xfId="87" xr:uid="{2631DCC3-1530-4624-8AAC-A292AAB09ECA}"/>
    <cellStyle name="Accent1 4" xfId="98" xr:uid="{DC2FCFD9-5148-4F6F-B2AE-BC0AE05909EB}"/>
    <cellStyle name="Accent1 5" xfId="102" xr:uid="{DF92537B-F66C-4FF1-AB31-83DACAF39E77}"/>
    <cellStyle name="Accent1 6" xfId="113" xr:uid="{D65BE43D-1578-4197-B669-258046F40C6E}"/>
    <cellStyle name="Accent1 7" xfId="115" xr:uid="{03EF4C30-865C-4F48-85D5-C1113A83E488}"/>
    <cellStyle name="Accent1 8" xfId="126" xr:uid="{26167FFD-BA7F-4209-AEFF-3E8497C5D1BE}"/>
    <cellStyle name="Accent2 - 20%" xfId="8" xr:uid="{E9F2B34F-9A4B-4620-A3A9-B2FDD5FAE964}"/>
    <cellStyle name="Accent2 - 40%" xfId="9" xr:uid="{782F9E4B-371E-4D2B-8C38-490F95E45194}"/>
    <cellStyle name="Accent2 - 60%" xfId="10" xr:uid="{F770CCBC-6477-4E8A-9BC8-3F30C0A98195}"/>
    <cellStyle name="Accent2 2" xfId="7" xr:uid="{B902BA37-8C13-4333-91F9-39D16EDE55CD}"/>
    <cellStyle name="Accent2 3" xfId="88" xr:uid="{FFB4B96D-201F-4A0C-8864-17585C5D4610}"/>
    <cellStyle name="Accent2 4" xfId="97" xr:uid="{3B16A5D9-50F9-483B-99D2-73B19C5AD772}"/>
    <cellStyle name="Accent2 5" xfId="103" xr:uid="{E036C865-2713-4AC5-9B79-A023E8E6E983}"/>
    <cellStyle name="Accent2 6" xfId="112" xr:uid="{F6CAAB31-848A-4ED7-8CDE-B5654C42242E}"/>
    <cellStyle name="Accent2 7" xfId="116" xr:uid="{9513AA5F-87C3-4B38-872B-B650E90DCFB4}"/>
    <cellStyle name="Accent2 8" xfId="125" xr:uid="{AF5CDDD5-2D7B-4AEA-9B05-06B9D07B265D}"/>
    <cellStyle name="Accent3 - 20%" xfId="12" xr:uid="{E2F56EB6-627B-4681-988B-F83F0ACF2E00}"/>
    <cellStyle name="Accent3 - 40%" xfId="13" xr:uid="{3DB8402C-8A4D-4833-943B-7EE28719A8FE}"/>
    <cellStyle name="Accent3 - 60%" xfId="14" xr:uid="{71731A9C-63C5-472A-BC0C-0673836778E6}"/>
    <cellStyle name="Accent3 2" xfId="11" xr:uid="{F5ABDAF4-08DE-4616-9D32-4406B02F0266}"/>
    <cellStyle name="Accent3 3" xfId="89" xr:uid="{DA4100FF-F53A-4531-963E-579563A2CEC0}"/>
    <cellStyle name="Accent3 4" xfId="96" xr:uid="{F4346C7B-78DB-466D-A022-8FA4969807BE}"/>
    <cellStyle name="Accent3 5" xfId="104" xr:uid="{031B66AD-5176-4728-8441-EB97781B9E0F}"/>
    <cellStyle name="Accent3 6" xfId="111" xr:uid="{7ECF07F2-4CB5-437F-9041-2E99E1C1316A}"/>
    <cellStyle name="Accent3 7" xfId="117" xr:uid="{EA0D399C-3891-43A4-B7D8-1B213802F44A}"/>
    <cellStyle name="Accent3 8" xfId="124" xr:uid="{3619FC6B-8925-44DF-84CD-9141B55E22A2}"/>
    <cellStyle name="Accent4 - 20%" xfId="16" xr:uid="{F7C26ADF-3E42-4190-AFEC-A4DB2D40DCCE}"/>
    <cellStyle name="Accent4 - 40%" xfId="17" xr:uid="{DEE524CB-CE1D-4700-8BEA-B25CB7C98A5F}"/>
    <cellStyle name="Accent4 - 60%" xfId="18" xr:uid="{DCAF9517-6533-4F56-907A-BD384B773D32}"/>
    <cellStyle name="Accent4 2" xfId="15" xr:uid="{CF19EB0B-A62D-4FB2-9EA1-FB9AD9FC5D9D}"/>
    <cellStyle name="Accent4 3" xfId="90" xr:uid="{D291FE2F-D795-4502-8A0B-29B1DEDDECB0}"/>
    <cellStyle name="Accent4 4" xfId="95" xr:uid="{E91BE8DD-05D9-450D-B4AB-D5764FE1EF0A}"/>
    <cellStyle name="Accent4 5" xfId="105" xr:uid="{1E3FE7A7-E8B6-4DAF-81F5-FA4566F6FDFF}"/>
    <cellStyle name="Accent4 6" xfId="110" xr:uid="{63296CB5-B004-463F-8D75-5BD30184931C}"/>
    <cellStyle name="Accent4 7" xfId="118" xr:uid="{3E3902D4-0819-44F9-8B1C-09EF718CAE0E}"/>
    <cellStyle name="Accent4 8" xfId="123" xr:uid="{6B9683AF-9185-4F50-B3B0-83BC10146777}"/>
    <cellStyle name="Accent5 - 20%" xfId="20" xr:uid="{9D13871A-9786-469F-951C-906B2A9A0689}"/>
    <cellStyle name="Accent5 - 40%" xfId="21" xr:uid="{E0236EEA-03A3-424C-AECA-37F11E607857}"/>
    <cellStyle name="Accent5 - 60%" xfId="22" xr:uid="{A463E20E-B5C1-4967-A8F6-3C43045654DC}"/>
    <cellStyle name="Accent5 2" xfId="19" xr:uid="{B53CFB98-DDDC-4CF3-9B82-1500D808ED62}"/>
    <cellStyle name="Accent5 3" xfId="91" xr:uid="{F5067700-674E-442E-9EC1-5E6689461971}"/>
    <cellStyle name="Accent5 4" xfId="94" xr:uid="{6AE043E6-5706-459D-86BB-E0E55C63ED56}"/>
    <cellStyle name="Accent5 5" xfId="106" xr:uid="{18FD11E8-86FC-4102-8896-E717522E0736}"/>
    <cellStyle name="Accent5 6" xfId="109" xr:uid="{34E246D7-A24F-4B67-9422-AA95031A4281}"/>
    <cellStyle name="Accent5 7" xfId="119" xr:uid="{AF5472BC-1C98-40F6-A6A9-0D33E1B46D53}"/>
    <cellStyle name="Accent5 8" xfId="122" xr:uid="{58532416-532C-490D-B24C-A70A3D150738}"/>
    <cellStyle name="Accent6 - 20%" xfId="24" xr:uid="{68503848-4B18-448D-B433-A613093BDFD7}"/>
    <cellStyle name="Accent6 - 40%" xfId="25" xr:uid="{14261A73-EE75-4E2B-A637-F8EFC2D73EEC}"/>
    <cellStyle name="Accent6 - 60%" xfId="26" xr:uid="{618AF997-F557-49EC-9D8F-6C5F6F4FA70E}"/>
    <cellStyle name="Accent6 2" xfId="23" xr:uid="{E58E7D9B-34B4-47C8-9468-C8DFF64774F8}"/>
    <cellStyle name="Accent6 3" xfId="92" xr:uid="{59F298F7-EDB1-45F9-A743-222BC14B9089}"/>
    <cellStyle name="Accent6 4" xfId="93" xr:uid="{19EE89A8-4265-4A73-BF30-0DF48BD7014E}"/>
    <cellStyle name="Accent6 5" xfId="107" xr:uid="{E5741B59-16D7-4E50-8C12-BAF248B993F6}"/>
    <cellStyle name="Accent6 6" xfId="108" xr:uid="{B468AFD0-7B57-497C-B1D1-457149A70E9D}"/>
    <cellStyle name="Accent6 7" xfId="120" xr:uid="{B8EB0442-F8EB-48F3-A406-51B6BD38E49A}"/>
    <cellStyle name="Accent6 8" xfId="121" xr:uid="{46A4C89C-B59A-4202-BF70-F7513108416F}"/>
    <cellStyle name="Bad 2" xfId="27" xr:uid="{022D9E88-2F45-4FDB-83C3-7E993C29A41E}"/>
    <cellStyle name="Calculation 2" xfId="28" xr:uid="{172D5859-38FB-4567-A1A6-9312756F6C29}"/>
    <cellStyle name="Check Cell 2" xfId="29" xr:uid="{C64A0620-AA05-43AD-BCAA-D302B67291DC}"/>
    <cellStyle name="Emphasis 1" xfId="30" xr:uid="{FB5F39C6-A9D6-45D9-B8E7-42C24857B9B8}"/>
    <cellStyle name="Emphasis 2" xfId="31" xr:uid="{351D7881-4ECC-4487-989B-C70EBC5B8906}"/>
    <cellStyle name="Emphasis 3" xfId="32" xr:uid="{77DDEC56-8C48-4283-88B7-E7F71BF39478}"/>
    <cellStyle name="Good 2" xfId="33" xr:uid="{9782333B-B425-4031-BA69-1CBBFCB6DEB8}"/>
    <cellStyle name="Heading 1 2" xfId="34" xr:uid="{F42612EC-2BDE-40E3-A611-1166C2BEAB65}"/>
    <cellStyle name="Heading 2 2" xfId="35" xr:uid="{B4B8959B-7D42-4549-B63D-EFD27F1835BE}"/>
    <cellStyle name="Heading 3 2" xfId="36" xr:uid="{67FC8FD7-4261-4F6E-823F-63BACE3D919F}"/>
    <cellStyle name="Heading 4 2" xfId="37" xr:uid="{7DE7DD4C-78F2-498C-8044-E2673DBDE113}"/>
    <cellStyle name="Hyperlink" xfId="100" builtinId="8"/>
    <cellStyle name="Input 2" xfId="38" xr:uid="{C9C64C4D-1927-4BE4-BEB2-2FBFB1297009}"/>
    <cellStyle name="Linked Cell 2" xfId="39" xr:uid="{E3E569C2-8D49-47E2-9EE7-AB74B2A8F2CC}"/>
    <cellStyle name="Neutral 2" xfId="40" xr:uid="{09745ED1-5965-46E4-BD26-A7B5FC6FF2E9}"/>
    <cellStyle name="Normal" xfId="0" builtinId="0"/>
    <cellStyle name="Normal 2" xfId="2" xr:uid="{30FF7636-0AE0-458D-B54D-AD533093D41B}"/>
    <cellStyle name="Normal 3" xfId="99" xr:uid="{92B92AB2-1CB0-49A4-AB59-23F92DDE65C5}"/>
    <cellStyle name="Normal 4" xfId="114" xr:uid="{DF2183C9-17CA-45BA-AB46-BF45FEEB65D1}"/>
    <cellStyle name="Note 2" xfId="41" xr:uid="{F03DB9C7-B321-426C-9643-BF1B55A8A81C}"/>
    <cellStyle name="Output 2" xfId="42" xr:uid="{387E5680-EE99-4539-8B5F-B0736208F199}"/>
    <cellStyle name="Percent" xfId="1" builtinId="5"/>
    <cellStyle name="Percent 2" xfId="101" xr:uid="{D40EE70E-DB70-4F35-B012-5D7C76201D5A}"/>
    <cellStyle name="SAPBEXaggData" xfId="43" xr:uid="{1E1B9F1C-C62E-4389-AD45-F30426F69E40}"/>
    <cellStyle name="SAPBEXaggDataEmph" xfId="44" xr:uid="{F35C87BD-860C-43B8-90E6-80D7374376E5}"/>
    <cellStyle name="SAPBEXaggItem" xfId="45" xr:uid="{91EA653C-61CA-4E2F-8A2F-802CF551F4CB}"/>
    <cellStyle name="SAPBEXaggItemX" xfId="46" xr:uid="{80642E60-AFA1-4574-BF2F-B2D225C2217B}"/>
    <cellStyle name="SAPBEXchaText" xfId="47" xr:uid="{ED8956F7-15D2-4753-AB3D-709AC35B474E}"/>
    <cellStyle name="SAPBEXexcBad7" xfId="48" xr:uid="{F6C26097-7644-499D-B66D-5F1B76A8BE93}"/>
    <cellStyle name="SAPBEXexcBad8" xfId="49" xr:uid="{EA387061-741C-4D50-91EA-4A3E042D8AB9}"/>
    <cellStyle name="SAPBEXexcBad9" xfId="50" xr:uid="{37E194BC-E68F-4D79-938F-F3AD70791539}"/>
    <cellStyle name="SAPBEXexcCritical4" xfId="51" xr:uid="{FAB67C10-6258-403B-9C1E-42B0F2811130}"/>
    <cellStyle name="SAPBEXexcCritical5" xfId="52" xr:uid="{E9FDDDA7-C7BE-4C81-A8A4-14888EFB9056}"/>
    <cellStyle name="SAPBEXexcCritical6" xfId="53" xr:uid="{6C471EF6-4E01-477A-83E5-268805119A84}"/>
    <cellStyle name="SAPBEXexcGood1" xfId="54" xr:uid="{E5E510A7-24C0-421E-A2A3-5722C625E47D}"/>
    <cellStyle name="SAPBEXexcGood2" xfId="55" xr:uid="{7A061046-4D6F-4A77-9384-7EA09B264044}"/>
    <cellStyle name="SAPBEXexcGood3" xfId="56" xr:uid="{8AFFB29C-134E-427E-83E3-CFF642AEF1DF}"/>
    <cellStyle name="SAPBEXfilterDrill" xfId="57" xr:uid="{658EC8C0-1E51-45F8-956F-AFDACD9CC7C9}"/>
    <cellStyle name="SAPBEXfilterItem" xfId="58" xr:uid="{594A13EF-E6EC-4136-A410-85C5DCB31F4E}"/>
    <cellStyle name="SAPBEXfilterText" xfId="59" xr:uid="{F1019705-6E6D-4EDE-A46E-DD00DB8A0CC1}"/>
    <cellStyle name="SAPBEXformats" xfId="60" xr:uid="{BB8A4273-B987-4709-B020-FE8718C8C9D1}"/>
    <cellStyle name="SAPBEXheaderItem" xfId="61" xr:uid="{0E9AD452-8372-4096-AB36-816FE584AEF9}"/>
    <cellStyle name="SAPBEXheaderText" xfId="62" xr:uid="{66DB4C73-C1A1-4CEF-BC2A-A6FB21806D74}"/>
    <cellStyle name="SAPBEXHLevel0" xfId="63" xr:uid="{0B34ABA2-D196-4CF8-BCB6-D67CC6587DEE}"/>
    <cellStyle name="SAPBEXHLevel0X" xfId="64" xr:uid="{2222EF0A-8DAF-46C6-8189-8EA8E899183B}"/>
    <cellStyle name="SAPBEXHLevel1" xfId="65" xr:uid="{CBEC6C9C-A5B8-4A7B-8869-B4A7117420BE}"/>
    <cellStyle name="SAPBEXHLevel1X" xfId="66" xr:uid="{38CF0A75-7D26-43E9-8E5F-FC17BD144B69}"/>
    <cellStyle name="SAPBEXHLevel2" xfId="67" xr:uid="{22D36D9F-EF68-47EB-AC0E-67CACAB3CBFF}"/>
    <cellStyle name="SAPBEXHLevel2X" xfId="68" xr:uid="{B4B04FC6-64F4-4688-BEE0-E4D3E48F892B}"/>
    <cellStyle name="SAPBEXHLevel3" xfId="69" xr:uid="{2FAC4D75-2A86-47A8-AEA1-6FC20F562DC1}"/>
    <cellStyle name="SAPBEXHLevel3X" xfId="70" xr:uid="{C1D73A49-E13C-4D6A-BEAF-586273500E3D}"/>
    <cellStyle name="SAPBEXinputData" xfId="71" xr:uid="{20A9C5E6-516D-4681-9A00-0C6B22DC397C}"/>
    <cellStyle name="SAPBEXItemHeader" xfId="72" xr:uid="{1E3F206F-1F68-471E-AB3F-945C84CAB82B}"/>
    <cellStyle name="SAPBEXresData" xfId="73" xr:uid="{B011B9CE-0355-4B80-B8E7-964F55C25018}"/>
    <cellStyle name="SAPBEXresDataEmph" xfId="74" xr:uid="{C83D7604-2852-4841-A56A-1F2682268571}"/>
    <cellStyle name="SAPBEXresItem" xfId="75" xr:uid="{AE8E86C5-5E4F-4521-8783-934AD8A8C607}"/>
    <cellStyle name="SAPBEXresItemX" xfId="76" xr:uid="{6C960309-EDA6-4C91-A6D5-C25EE17EAE8C}"/>
    <cellStyle name="SAPBEXstdData" xfId="77" xr:uid="{59056B2F-E042-440B-859C-645FFE33B38B}"/>
    <cellStyle name="SAPBEXstdDataEmph" xfId="78" xr:uid="{D52B134C-55CE-42DA-A273-9A6B1A2D609B}"/>
    <cellStyle name="SAPBEXstdItem" xfId="79" xr:uid="{76B45CD7-ACA5-4197-87C1-62861D0EF302}"/>
    <cellStyle name="SAPBEXstdItemX" xfId="80" xr:uid="{EDB3E842-8A90-4CA7-95E9-1AA3044F3314}"/>
    <cellStyle name="SAPBEXtitle" xfId="81" xr:uid="{6F15884E-7C1B-4587-9F5B-D7A5E3FE58EA}"/>
    <cellStyle name="SAPBEXunassignedItem" xfId="82" xr:uid="{65217D73-6954-4954-A226-042D0BD47708}"/>
    <cellStyle name="SAPBEXundefined" xfId="83" xr:uid="{F693334F-061B-4B1E-B5F8-09BE492C5619}"/>
    <cellStyle name="Sheet Title" xfId="84" xr:uid="{6D3FC7E0-D939-4FAE-9ED2-767480578410}"/>
    <cellStyle name="Total 2" xfId="85" xr:uid="{F6674B1D-3DBB-402A-A9FD-EEE64D6E67CE}"/>
    <cellStyle name="Warning Text 2" xfId="86" xr:uid="{3E47F256-58B7-4B25-A727-90E77B924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974762770038358E-2"/>
          <c:y val="3.1893921317686535E-2"/>
          <c:w val="0.93274289431769741"/>
          <c:h val="0.533059768535644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</c:f>
              <c:strCache>
                <c:ptCount val="1"/>
                <c:pt idx="0">
                  <c:v>2019. a 90 päeva jooksul ajuinfarkti ravijuht, osakaal</c:v>
                </c:pt>
              </c:strCache>
            </c:strRef>
          </c:tx>
          <c:spPr>
            <a:solidFill>
              <a:srgbClr val="4472C4"/>
            </a:solidFill>
            <a:effectLst>
              <a:outerShdw blurRad="40005" dist="22860" dir="5400000" sx="101000" sy="101000" algn="ctr" rotWithShape="0">
                <a:srgbClr val="4472C4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sx="101000" sy="101000" algn="ctr" rotWithShape="0">
                  <a:srgbClr val="4472C4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BDC-4D4D-9E5E-B8A36AB94EEA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sx="101000" sy="101000" algn="ctr" rotWithShape="0">
                  <a:srgbClr val="4472C4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BDC-4D4D-9E5E-B8A36AB94EEA}"/>
              </c:ext>
            </c:extLst>
          </c:dPt>
          <c:dPt>
            <c:idx val="16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sx="101000" sy="101000" algn="ctr" rotWithShape="0">
                  <a:srgbClr val="4472C4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BDC-4D4D-9E5E-B8A36AB94EEA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Aruandesse2019!$L$5:$L$29</c15:sqref>
                    </c15:fullRef>
                  </c:ext>
                </c:extLst>
                <c:f>(Aruandesse2019!$L$5,Aruandesse2019!$L$7:$L$13,Aruandesse2019!$L$15:$L$16,Aruandesse2019!$L$18:$L$19,Aruandesse2019!$L$21:$L$22,Aruandesse2019!$L$24:$L$26,Aruandesse2019!$L$29)</c:f>
                <c:numCache>
                  <c:formatCode>General</c:formatCode>
                  <c:ptCount val="18"/>
                  <c:pt idx="0">
                    <c:v>3.8230416389868703E-2</c:v>
                  </c:pt>
                  <c:pt idx="1">
                    <c:v>3.7621538380018679E-2</c:v>
                  </c:pt>
                  <c:pt idx="2">
                    <c:v>2.5116087019034422E-2</c:v>
                  </c:pt>
                  <c:pt idx="3">
                    <c:v>3.6813287537994344E-2</c:v>
                  </c:pt>
                  <c:pt idx="4">
                    <c:v>6.1803096171382126E-2</c:v>
                  </c:pt>
                  <c:pt idx="5">
                    <c:v>5.2600542871226105E-2</c:v>
                  </c:pt>
                  <c:pt idx="6">
                    <c:v>5.2488404452570983E-2</c:v>
                  </c:pt>
                  <c:pt idx="7">
                    <c:v>2.0760470046760224E-2</c:v>
                  </c:pt>
                  <c:pt idx="8">
                    <c:v>0.12022270521948508</c:v>
                  </c:pt>
                  <c:pt idx="9">
                    <c:v>0.14266984936683938</c:v>
                  </c:pt>
                  <c:pt idx="10">
                    <c:v>8.1044159078502959E-2</c:v>
                  </c:pt>
                  <c:pt idx="11">
                    <c:v>0.17907404807250765</c:v>
                  </c:pt>
                  <c:pt idx="12">
                    <c:v>0.13051742131434127</c:v>
                  </c:pt>
                  <c:pt idx="13">
                    <c:v>0.13322410547626176</c:v>
                  </c:pt>
                  <c:pt idx="14">
                    <c:v>9.1350088053156253E-2</c:v>
                  </c:pt>
                  <c:pt idx="15">
                    <c:v>6.9438583334930054E-2</c:v>
                  </c:pt>
                  <c:pt idx="16">
                    <c:v>2.332780567356383E-2</c:v>
                  </c:pt>
                  <c:pt idx="17">
                    <c:v>1.111396012203766E-2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Aruandesse2019!$K$5:$K$29</c15:sqref>
                    </c15:fullRef>
                  </c:ext>
                </c:extLst>
                <c:f>(Aruandesse2019!$K$5,Aruandesse2019!$K$7:$K$13,Aruandesse2019!$K$15:$K$16,Aruandesse2019!$K$18:$K$19,Aruandesse2019!$K$21:$K$22,Aruandesse2019!$K$24:$K$26,Aruandesse2019!$K$29)</c:f>
                <c:numCache>
                  <c:formatCode>General</c:formatCode>
                  <c:ptCount val="18"/>
                  <c:pt idx="0">
                    <c:v>2.3960065319386582E-2</c:v>
                  </c:pt>
                  <c:pt idx="1">
                    <c:v>2.2052875590366786E-2</c:v>
                  </c:pt>
                  <c:pt idx="2">
                    <c:v>1.7606739240848754E-2</c:v>
                  </c:pt>
                  <c:pt idx="3">
                    <c:v>2.0957523648076785E-2</c:v>
                  </c:pt>
                  <c:pt idx="4">
                    <c:v>2.5882613494081087E-2</c:v>
                  </c:pt>
                  <c:pt idx="5">
                    <c:v>2.8510989239554245E-2</c:v>
                  </c:pt>
                  <c:pt idx="6">
                    <c:v>1.5260111280509855E-2</c:v>
                  </c:pt>
                  <c:pt idx="7">
                    <c:v>1.4346076941180202E-2</c:v>
                  </c:pt>
                  <c:pt idx="8">
                    <c:v>3.8077336975592402E-2</c:v>
                  </c:pt>
                  <c:pt idx="9">
                    <c:v>4.6641303935423456E-2</c:v>
                  </c:pt>
                  <c:pt idx="10">
                    <c:v>3.8363433758928929E-2</c:v>
                  </c:pt>
                  <c:pt idx="11">
                    <c:v>3.9163035648061693E-2</c:v>
                  </c:pt>
                  <c:pt idx="12">
                    <c:v>6.0420400387352136E-2</c:v>
                  </c:pt>
                  <c:pt idx="13">
                    <c:v>6.1950716331209625E-2</c:v>
                  </c:pt>
                  <c:pt idx="14">
                    <c:v>2.7849802821453596E-2</c:v>
                  </c:pt>
                  <c:pt idx="15">
                    <c:v>2.5623062171734268E-2</c:v>
                  </c:pt>
                  <c:pt idx="16">
                    <c:v>1.6041628077321485E-2</c:v>
                  </c:pt>
                  <c:pt idx="17">
                    <c:v>7.8536404050715061E-3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Aruandesse2019!$A$5:$C$29</c15:sqref>
                  </c15:fullRef>
                </c:ext>
              </c:extLst>
              <c:f>(Aruandesse2019!$A$5:$C$5,Aruandesse2019!$A$7:$C$13,Aruandesse2019!$A$15:$C$16,Aruandesse2019!$A$18:$C$19,Aruandesse2019!$A$21:$C$22,Aruandesse2019!$A$24:$C$26,Aruandesse2019!$A$29:$C$29)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7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Aruandesse2019!$F$5:$F$29</c15:sqref>
                  </c15:fullRef>
                </c:ext>
              </c:extLst>
              <c:f>(Aruandesse2019!$F$5,Aruandesse2019!$F$7:$F$13,Aruandesse2019!$F$15:$F$16,Aruandesse2019!$F$18:$F$19,Aruandesse2019!$F$21:$F$22,Aruandesse2019!$F$24:$F$26,Aruandesse2019!$F$29)</c:f>
              <c:numCache>
                <c:formatCode>0%</c:formatCode>
                <c:ptCount val="18"/>
                <c:pt idx="0">
                  <c:v>6.0085836909871244E-2</c:v>
                </c:pt>
                <c:pt idx="1">
                  <c:v>5.0458715596330278E-2</c:v>
                </c:pt>
                <c:pt idx="2">
                  <c:v>5.543237250554324E-2</c:v>
                </c:pt>
                <c:pt idx="3">
                  <c:v>4.6296296296296294E-2</c:v>
                </c:pt>
                <c:pt idx="4">
                  <c:v>4.2553191489361701E-2</c:v>
                </c:pt>
                <c:pt idx="5">
                  <c:v>5.8394160583941604E-2</c:v>
                </c:pt>
                <c:pt idx="6">
                  <c:v>2.1052631578947368E-2</c:v>
                </c:pt>
                <c:pt idx="7">
                  <c:v>4.4280442804428041E-2</c:v>
                </c:pt>
                <c:pt idx="8">
                  <c:v>5.2631578947368418E-2</c:v>
                </c:pt>
                <c:pt idx="9">
                  <c:v>6.4516129032258063E-2</c:v>
                </c:pt>
                <c:pt idx="10">
                  <c:v>6.7567567567567571E-2</c:v>
                </c:pt>
                <c:pt idx="11">
                  <c:v>4.7619047619047616E-2</c:v>
                </c:pt>
                <c:pt idx="12">
                  <c:v>0.1</c:v>
                </c:pt>
                <c:pt idx="13">
                  <c:v>0.10256410256410256</c:v>
                </c:pt>
                <c:pt idx="14">
                  <c:v>3.8461538461538464E-2</c:v>
                </c:pt>
                <c:pt idx="15">
                  <c:v>3.896103896103896E-2</c:v>
                </c:pt>
                <c:pt idx="16">
                  <c:v>4.8728813559322036E-2</c:v>
                </c:pt>
                <c:pt idx="17">
                  <c:v>2.605570530098832E-2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DC-4D4D-9E5E-B8A36AB9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31254496"/>
        <c:axId val="1"/>
      </c:barChart>
      <c:lineChart>
        <c:grouping val="standard"/>
        <c:varyColors val="0"/>
        <c:ser>
          <c:idx val="0"/>
          <c:order val="1"/>
          <c:tx>
            <c:v>2019. a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Aruandesse2019!$A$5:$C$29</c15:sqref>
                  </c15:fullRef>
                </c:ext>
              </c:extLst>
              <c:f>(Aruandesse2019!$A$5:$C$5,Aruandesse2019!$A$7:$C$13,Aruandesse2019!$A$15:$C$16,Aruandesse2019!$A$18:$C$19,Aruandesse2019!$A$21:$C$22,Aruandesse2019!$A$24:$C$26,Aruandesse2019!$A$29:$C$29)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7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Aruandesse2019!$H$5:$H$29</c15:sqref>
                  </c15:fullRef>
                </c:ext>
              </c:extLst>
              <c:f>(Aruandesse2019!$H$5,Aruandesse2019!$H$7:$H$13,Aruandesse2019!$H$15:$H$16,Aruandesse2019!$H$18:$H$19,Aruandesse2019!$H$21:$H$22,Aruandesse2019!$H$24:$H$26,Aruandesse2019!$H$29)</c:f>
              <c:numCache>
                <c:formatCode>0%</c:formatCode>
                <c:ptCount val="18"/>
                <c:pt idx="0">
                  <c:v>3.9162466072120976E-2</c:v>
                </c:pt>
                <c:pt idx="1">
                  <c:v>3.9162466072120976E-2</c:v>
                </c:pt>
                <c:pt idx="2">
                  <c:v>3.9162466072120976E-2</c:v>
                </c:pt>
                <c:pt idx="3">
                  <c:v>3.9162466072120976E-2</c:v>
                </c:pt>
                <c:pt idx="4">
                  <c:v>3.9162466072120976E-2</c:v>
                </c:pt>
                <c:pt idx="5">
                  <c:v>3.9162466072120976E-2</c:v>
                </c:pt>
                <c:pt idx="6">
                  <c:v>3.9162466072120976E-2</c:v>
                </c:pt>
                <c:pt idx="7">
                  <c:v>3.9162466072120976E-2</c:v>
                </c:pt>
                <c:pt idx="8">
                  <c:v>3.9162466072120976E-2</c:v>
                </c:pt>
                <c:pt idx="9">
                  <c:v>3.9162466072120976E-2</c:v>
                </c:pt>
                <c:pt idx="10">
                  <c:v>3.9162466072120976E-2</c:v>
                </c:pt>
                <c:pt idx="11">
                  <c:v>3.9162466072120976E-2</c:v>
                </c:pt>
                <c:pt idx="12">
                  <c:v>3.9162466072120976E-2</c:v>
                </c:pt>
                <c:pt idx="13">
                  <c:v>3.9162466072120976E-2</c:v>
                </c:pt>
                <c:pt idx="14">
                  <c:v>3.9162466072120976E-2</c:v>
                </c:pt>
                <c:pt idx="15">
                  <c:v>3.9162466072120976E-2</c:v>
                </c:pt>
                <c:pt idx="16">
                  <c:v>3.9162466072120976E-2</c:v>
                </c:pt>
                <c:pt idx="17">
                  <c:v>3.9162466072120976E-2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BDC-4D4D-9E5E-B8A36AB9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54496"/>
        <c:axId val="1"/>
      </c:lineChart>
      <c:catAx>
        <c:axId val="8312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831254496"/>
        <c:crosses val="autoZero"/>
        <c:crossBetween val="between"/>
        <c:majorUnit val="2.0000000000000004E-2"/>
      </c:valAx>
      <c:spPr>
        <a:effectLst/>
      </c:spPr>
    </c:plotArea>
    <c:legend>
      <c:legendPos val="r"/>
      <c:layout>
        <c:manualLayout>
          <c:xMode val="edge"/>
          <c:yMode val="edge"/>
          <c:x val="2.8237505468066488E-2"/>
          <c:y val="0.91703408264097608"/>
          <c:w val="0.93871366748042406"/>
          <c:h val="6.361412065402456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571500</xdr:colOff>
      <xdr:row>20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5645BA-D193-47F5-8DC4-F2682C403DDF}"/>
            </a:ext>
          </a:extLst>
        </xdr:cNvPr>
        <xdr:cNvSpPr/>
      </xdr:nvSpPr>
      <xdr:spPr>
        <a:xfrm>
          <a:off x="0" y="1"/>
          <a:ext cx="4229100" cy="373379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TIAle järgnev ajuinfarkt </a:t>
          </a:r>
        </a:p>
        <a:p>
          <a:pPr algn="l"/>
          <a:endParaRPr lang="et-EE" sz="1200" b="1" u="none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Peaaju transitoorse isheemia atakile (TIA) kuni kolme kuu jooksul (kuni 90 päeva) järgnev ajuinfarkt</a:t>
          </a:r>
        </a:p>
        <a:p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periood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arve lõpp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.2019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 ajuinfarkt: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01.01.2019–31.03.2020</a:t>
          </a:r>
          <a:endParaRPr lang="et-EE" sz="120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Vanus: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≥19</a:t>
          </a: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</a:p>
        <a:p>
          <a:pPr algn="l"/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t-EE" sz="1200" u="sng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TIA:</a:t>
          </a:r>
        </a:p>
        <a:p>
          <a:pPr algn="l"/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Põhidiagnoos: G45; G45.0; G45.1; G45.2; G45.3; G45.4; G45.;  G45.9 </a:t>
          </a:r>
        </a:p>
        <a:p>
          <a:pPr algn="l"/>
          <a:r>
            <a:rPr lang="et-EE" sz="1200" u="sng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Ajuinfarkt:</a:t>
          </a:r>
        </a:p>
        <a:p>
          <a:pPr algn="l"/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Põhidiagnoos: I63; I63.0; I63.1; I63.2; I63.3; I63.4; I63.5; I63.6; I63.8; I63.9 </a:t>
          </a:r>
        </a:p>
        <a:p>
          <a:pPr algn="l"/>
          <a:endParaRPr lang="et-EE" sz="1200" u="non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Arvestuse aluseks on patsiendi perioodi esimene arve.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40640</xdr:colOff>
      <xdr:row>2</xdr:row>
      <xdr:rowOff>32173</xdr:rowOff>
    </xdr:from>
    <xdr:to>
      <xdr:col>18</xdr:col>
      <xdr:colOff>518584</xdr:colOff>
      <xdr:row>29</xdr:row>
      <xdr:rowOff>179917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02964A-8AB8-4FBD-9159-470BB7F44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aigekassa.ee/sites/default/files/indikaatorid/Keisril&#245;igete_osakaa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 2018"/>
      <sheetName val="Aruandesse 2018"/>
      <sheetName val="Kirjeldus 2017"/>
      <sheetName val="Aastate võrdlus"/>
    </sheetNames>
    <sheetDataSet>
      <sheetData sheetId="0"/>
      <sheetData sheetId="1">
        <row r="5">
          <cell r="E5">
            <v>1</v>
          </cell>
        </row>
        <row r="6">
          <cell r="E6" t="str">
            <v>–</v>
          </cell>
        </row>
        <row r="7">
          <cell r="E7">
            <v>0.22067901234567999</v>
          </cell>
        </row>
        <row r="8">
          <cell r="E8">
            <v>0.22097956035479999</v>
          </cell>
        </row>
        <row r="9">
          <cell r="E9">
            <v>0.18201183431953</v>
          </cell>
        </row>
        <row r="10">
          <cell r="E10">
            <v>0.22267206477733001</v>
          </cell>
        </row>
        <row r="11">
          <cell r="E11">
            <v>0.1650331963326</v>
          </cell>
        </row>
        <row r="12">
          <cell r="E12">
            <v>0.16842105263158</v>
          </cell>
        </row>
        <row r="13">
          <cell r="E13">
            <v>0.17681391622796999</v>
          </cell>
        </row>
        <row r="14">
          <cell r="E14">
            <v>0.25</v>
          </cell>
        </row>
        <row r="15">
          <cell r="E15" t="str">
            <v>–</v>
          </cell>
        </row>
        <row r="16">
          <cell r="E16">
            <v>0.16205533596838001</v>
          </cell>
        </row>
        <row r="17">
          <cell r="E17">
            <v>0.22529644268775001</v>
          </cell>
        </row>
        <row r="18">
          <cell r="E18">
            <v>0.18556701030927999</v>
          </cell>
        </row>
        <row r="19">
          <cell r="E19" t="str">
            <v>–</v>
          </cell>
        </row>
        <row r="20">
          <cell r="E20">
            <v>0.25121951219512001</v>
          </cell>
        </row>
        <row r="21">
          <cell r="E21">
            <v>0.18260869565217</v>
          </cell>
        </row>
        <row r="22">
          <cell r="E22">
            <v>0.17659137577001999</v>
          </cell>
        </row>
        <row r="23">
          <cell r="E23" t="str">
            <v>–</v>
          </cell>
        </row>
        <row r="24">
          <cell r="E24">
            <v>0.15384615384615</v>
          </cell>
        </row>
        <row r="25">
          <cell r="E25">
            <v>0.18548387096773999</v>
          </cell>
        </row>
        <row r="26">
          <cell r="E26">
            <v>0.19701986754966999</v>
          </cell>
        </row>
        <row r="28">
          <cell r="E28">
            <v>0.18872317206257</v>
          </cell>
        </row>
      </sheetData>
      <sheetData sheetId="2"/>
      <sheetData sheetId="3">
        <row r="3">
          <cell r="I3" t="str">
            <v>2017. a keisrilõigete osakaal (v.a riskirühmade keisrilõiked)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95E9-681A-469B-8807-0C67EF4C96D4}">
  <dimension ref="A1:M33"/>
  <sheetViews>
    <sheetView tabSelected="1" zoomScaleNormal="100" workbookViewId="0">
      <selection activeCell="K31" sqref="K31"/>
    </sheetView>
  </sheetViews>
  <sheetFormatPr defaultColWidth="8.85546875" defaultRowHeight="15" x14ac:dyDescent="0.25"/>
  <cols>
    <col min="1" max="11" width="8.85546875" style="2"/>
    <col min="12" max="12" width="36.7109375" style="2" customWidth="1"/>
    <col min="13" max="16384" width="8.85546875" style="2"/>
  </cols>
  <sheetData>
    <row r="1" spans="1:13" ht="15.75" x14ac:dyDescent="0.25">
      <c r="A1" s="1"/>
      <c r="L1" s="3"/>
      <c r="M1" s="4"/>
    </row>
    <row r="2" spans="1:13" ht="15.75" x14ac:dyDescent="0.25">
      <c r="L2" s="5"/>
    </row>
    <row r="3" spans="1:13" ht="15.75" x14ac:dyDescent="0.25">
      <c r="L3" s="6"/>
      <c r="M3" s="7"/>
    </row>
    <row r="4" spans="1:13" x14ac:dyDescent="0.25">
      <c r="L4" s="8"/>
      <c r="M4" s="7"/>
    </row>
    <row r="5" spans="1:13" ht="15.75" x14ac:dyDescent="0.25">
      <c r="L5" s="9"/>
      <c r="M5" s="7"/>
    </row>
    <row r="6" spans="1:13" ht="15.75" x14ac:dyDescent="0.25">
      <c r="L6" s="10"/>
      <c r="M6" s="7"/>
    </row>
    <row r="7" spans="1:13" x14ac:dyDescent="0.25">
      <c r="L7" s="11"/>
      <c r="M7" s="7"/>
    </row>
    <row r="8" spans="1:13" x14ac:dyDescent="0.25">
      <c r="M8" s="7"/>
    </row>
    <row r="9" spans="1:13" x14ac:dyDescent="0.25">
      <c r="M9" s="7"/>
    </row>
    <row r="10" spans="1:13" x14ac:dyDescent="0.25">
      <c r="M10" s="7"/>
    </row>
    <row r="11" spans="1:13" x14ac:dyDescent="0.25">
      <c r="M11" s="7"/>
    </row>
    <row r="12" spans="1:13" x14ac:dyDescent="0.25">
      <c r="M12" s="7"/>
    </row>
    <row r="13" spans="1:13" x14ac:dyDescent="0.25">
      <c r="M13" s="7"/>
    </row>
    <row r="14" spans="1:13" x14ac:dyDescent="0.25">
      <c r="M14" s="7"/>
    </row>
    <row r="15" spans="1:13" x14ac:dyDescent="0.25">
      <c r="M15" s="7"/>
    </row>
    <row r="16" spans="1:13" x14ac:dyDescent="0.25">
      <c r="M16" s="7"/>
    </row>
    <row r="17" spans="1:13" x14ac:dyDescent="0.25">
      <c r="M17" s="7"/>
    </row>
    <row r="18" spans="1:13" x14ac:dyDescent="0.25">
      <c r="M18" s="7"/>
    </row>
    <row r="19" spans="1:13" x14ac:dyDescent="0.25">
      <c r="M19" s="7"/>
    </row>
    <row r="20" spans="1:13" x14ac:dyDescent="0.25">
      <c r="M20" s="7"/>
    </row>
    <row r="21" spans="1:13" x14ac:dyDescent="0.25">
      <c r="M21" s="7"/>
    </row>
    <row r="22" spans="1:13" x14ac:dyDescent="0.25">
      <c r="M22" s="7"/>
    </row>
    <row r="23" spans="1:13" x14ac:dyDescent="0.25">
      <c r="M23" s="7"/>
    </row>
    <row r="24" spans="1:13" x14ac:dyDescent="0.25">
      <c r="M24" s="7"/>
    </row>
    <row r="25" spans="1:13" x14ac:dyDescent="0.25">
      <c r="M25" s="7"/>
    </row>
    <row r="26" spans="1:13" x14ac:dyDescent="0.25">
      <c r="M26" s="7"/>
    </row>
    <row r="27" spans="1:13" x14ac:dyDescent="0.25">
      <c r="M27" s="7"/>
    </row>
    <row r="28" spans="1:13" x14ac:dyDescent="0.25">
      <c r="M28" s="7"/>
    </row>
    <row r="29" spans="1:13" ht="11.2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1" spans="1:13" x14ac:dyDescent="0.25">
      <c r="A31" s="12"/>
    </row>
    <row r="33" spans="1:1" x14ac:dyDescent="0.25">
      <c r="A33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4D85-94DC-4BE1-8080-416F1953C58B}">
  <dimension ref="A1:O30"/>
  <sheetViews>
    <sheetView zoomScaleNormal="100" workbookViewId="0">
      <selection activeCell="V26" sqref="V26"/>
    </sheetView>
  </sheetViews>
  <sheetFormatPr defaultColWidth="8.85546875" defaultRowHeight="15" x14ac:dyDescent="0.25"/>
  <cols>
    <col min="1" max="1" width="13.28515625" style="2" customWidth="1"/>
    <col min="2" max="2" width="8.85546875" style="2"/>
    <col min="3" max="3" width="21.140625" style="2" customWidth="1"/>
    <col min="4" max="4" width="12.42578125" style="2" customWidth="1"/>
    <col min="5" max="5" width="14.140625" style="2" customWidth="1"/>
    <col min="6" max="6" width="25.140625" style="2" customWidth="1"/>
    <col min="7" max="7" width="18.140625" style="2" customWidth="1"/>
    <col min="8" max="13" width="8.85546875" style="35"/>
    <col min="14" max="15" width="8.85546875" style="14"/>
    <col min="16" max="16384" width="8.85546875" style="2"/>
  </cols>
  <sheetData>
    <row r="1" spans="1:15" x14ac:dyDescent="0.25">
      <c r="A1" s="24" t="s">
        <v>30</v>
      </c>
      <c r="N1" s="2"/>
      <c r="O1" s="2"/>
    </row>
    <row r="2" spans="1:15" ht="15.75" x14ac:dyDescent="0.25">
      <c r="A2" s="15"/>
      <c r="N2" s="2"/>
      <c r="O2" s="2"/>
    </row>
    <row r="3" spans="1:15" ht="43.15" customHeight="1" x14ac:dyDescent="0.25">
      <c r="A3" s="44" t="s">
        <v>0</v>
      </c>
      <c r="B3" s="44"/>
      <c r="C3" s="48" t="s">
        <v>1</v>
      </c>
      <c r="D3" s="49" t="s">
        <v>36</v>
      </c>
      <c r="E3" s="43" t="s">
        <v>38</v>
      </c>
      <c r="F3" s="43" t="s">
        <v>39</v>
      </c>
      <c r="G3" s="37" t="s">
        <v>2</v>
      </c>
      <c r="N3" s="2"/>
      <c r="O3" s="2"/>
    </row>
    <row r="4" spans="1:15" ht="20.45" customHeight="1" x14ac:dyDescent="0.25">
      <c r="A4" s="44"/>
      <c r="B4" s="44"/>
      <c r="C4" s="48"/>
      <c r="D4" s="50"/>
      <c r="E4" s="43"/>
      <c r="F4" s="43"/>
      <c r="G4" s="38"/>
      <c r="H4" s="36" t="s">
        <v>37</v>
      </c>
      <c r="I4" s="30" t="s">
        <v>32</v>
      </c>
      <c r="J4" s="30" t="s">
        <v>33</v>
      </c>
      <c r="K4" s="30" t="s">
        <v>34</v>
      </c>
      <c r="L4" s="30" t="s">
        <v>35</v>
      </c>
      <c r="N4" s="2"/>
      <c r="O4" s="2"/>
    </row>
    <row r="5" spans="1:15" x14ac:dyDescent="0.25">
      <c r="A5" s="44" t="s">
        <v>3</v>
      </c>
      <c r="B5" s="44"/>
      <c r="C5" s="16" t="s">
        <v>4</v>
      </c>
      <c r="D5" s="17">
        <v>233</v>
      </c>
      <c r="E5" s="17">
        <v>14</v>
      </c>
      <c r="F5" s="18">
        <f>E5/D5</f>
        <v>6.0085836909871244E-2</v>
      </c>
      <c r="G5" s="27" t="str">
        <f>ROUND(I5*100,0)&amp;-ROUND(J5*100,0)&amp;"%"</f>
        <v>4-10%</v>
      </c>
      <c r="H5" s="31">
        <f t="shared" ref="H5:H27" si="0">$F$30</f>
        <v>3.9162466072120976E-2</v>
      </c>
      <c r="I5" s="32">
        <f>(((2*D5*(E5/D5))+3.841443202-(1.95996*SQRT(3.841443202+(4*D5*(E5/D5)*(1-(E5/D5))))))/(2*(D5+3.841443202)))</f>
        <v>3.6125771590484662E-2</v>
      </c>
      <c r="J5" s="33">
        <f>(((2*D5*(E5/D5))+3.841443202+(1.95996*SQRT(3.841443202+(4*D5*(E5/D5)*(1-(E5/D5))))))/(2*(D5+3.841443202)))</f>
        <v>9.8316253299739947E-2</v>
      </c>
      <c r="K5" s="34">
        <f>F5-I5</f>
        <v>2.3960065319386582E-2</v>
      </c>
      <c r="L5" s="34">
        <f>J5-F5</f>
        <v>3.8230416389868703E-2</v>
      </c>
      <c r="N5" s="2"/>
      <c r="O5" s="2"/>
    </row>
    <row r="6" spans="1:15" x14ac:dyDescent="0.25">
      <c r="A6" s="44"/>
      <c r="B6" s="44"/>
      <c r="C6" s="17" t="s">
        <v>5</v>
      </c>
      <c r="D6" s="26" t="s">
        <v>6</v>
      </c>
      <c r="E6" s="26" t="s">
        <v>6</v>
      </c>
      <c r="F6" s="19" t="s">
        <v>6</v>
      </c>
      <c r="G6" s="29" t="s">
        <v>6</v>
      </c>
      <c r="H6" s="31">
        <f t="shared" si="0"/>
        <v>3.9162466072120976E-2</v>
      </c>
      <c r="I6" s="32" t="e">
        <f t="shared" ref="I6:I30" si="1">(((2*D6*(E6/D6))+3.841443202-(1.95996*SQRT(3.841443202+(4*D6*(E6/D6)*(1-(E6/D6))))))/(2*(D6+3.841443202)))</f>
        <v>#VALUE!</v>
      </c>
      <c r="J6" s="33" t="e">
        <f t="shared" ref="J6:J30" si="2">(((2*D6*(E6/D6))+3.841443202+(1.95996*SQRT(3.841443202+(4*D6*(E6/D6)*(1-(E6/D6))))))/(2*(D6+3.841443202)))</f>
        <v>#VALUE!</v>
      </c>
      <c r="K6" s="34" t="e">
        <f t="shared" ref="K6:K30" si="3">F6-I6</f>
        <v>#VALUE!</v>
      </c>
      <c r="L6" s="34" t="e">
        <f t="shared" ref="L6:L30" si="4">J6-F6</f>
        <v>#VALUE!</v>
      </c>
      <c r="N6" s="2"/>
      <c r="O6" s="2"/>
    </row>
    <row r="7" spans="1:15" x14ac:dyDescent="0.25">
      <c r="A7" s="44"/>
      <c r="B7" s="44"/>
      <c r="C7" s="17" t="s">
        <v>7</v>
      </c>
      <c r="D7" s="17">
        <v>218</v>
      </c>
      <c r="E7" s="17">
        <v>11</v>
      </c>
      <c r="F7" s="18">
        <f t="shared" ref="F7:F30" si="5">E7/D7</f>
        <v>5.0458715596330278E-2</v>
      </c>
      <c r="G7" s="27" t="str">
        <f t="shared" ref="G7:G30" si="6">ROUND(I7*100,0)&amp;-ROUND(J7*100,0)&amp;"%"</f>
        <v>3-9%</v>
      </c>
      <c r="H7" s="31">
        <f t="shared" si="0"/>
        <v>3.9162466072120976E-2</v>
      </c>
      <c r="I7" s="32">
        <f t="shared" si="1"/>
        <v>2.8405840005963492E-2</v>
      </c>
      <c r="J7" s="33">
        <f t="shared" si="2"/>
        <v>8.8080253976348957E-2</v>
      </c>
      <c r="K7" s="34">
        <f t="shared" si="3"/>
        <v>2.2052875590366786E-2</v>
      </c>
      <c r="L7" s="34">
        <f t="shared" si="4"/>
        <v>3.7621538380018679E-2</v>
      </c>
      <c r="N7" s="2"/>
      <c r="O7" s="2"/>
    </row>
    <row r="8" spans="1:15" x14ac:dyDescent="0.25">
      <c r="A8" s="44"/>
      <c r="B8" s="44"/>
      <c r="C8" s="20" t="s">
        <v>40</v>
      </c>
      <c r="D8" s="20">
        <f>SUM(D5:D7)</f>
        <v>451</v>
      </c>
      <c r="E8" s="20">
        <f t="shared" ref="E8" si="7">SUM(E5:E7)</f>
        <v>25</v>
      </c>
      <c r="F8" s="21">
        <f t="shared" si="5"/>
        <v>5.543237250554324E-2</v>
      </c>
      <c r="G8" s="28" t="str">
        <f t="shared" si="6"/>
        <v>4-8%</v>
      </c>
      <c r="H8" s="31">
        <f t="shared" si="0"/>
        <v>3.9162466072120976E-2</v>
      </c>
      <c r="I8" s="32">
        <f t="shared" si="1"/>
        <v>3.7825633264694486E-2</v>
      </c>
      <c r="J8" s="33">
        <f t="shared" si="2"/>
        <v>8.0548459524577662E-2</v>
      </c>
      <c r="K8" s="34">
        <f t="shared" si="3"/>
        <v>1.7606739240848754E-2</v>
      </c>
      <c r="L8" s="34">
        <f t="shared" si="4"/>
        <v>2.5116087019034422E-2</v>
      </c>
      <c r="N8" s="2"/>
      <c r="O8" s="2"/>
    </row>
    <row r="9" spans="1:15" x14ac:dyDescent="0.25">
      <c r="A9" s="44" t="s">
        <v>8</v>
      </c>
      <c r="B9" s="44"/>
      <c r="C9" s="17" t="s">
        <v>9</v>
      </c>
      <c r="D9" s="17">
        <v>216</v>
      </c>
      <c r="E9" s="17">
        <v>10</v>
      </c>
      <c r="F9" s="18">
        <f t="shared" si="5"/>
        <v>4.6296296296296294E-2</v>
      </c>
      <c r="G9" s="27" t="str">
        <f t="shared" si="6"/>
        <v>3-8%</v>
      </c>
      <c r="H9" s="31">
        <f t="shared" si="0"/>
        <v>3.9162466072120976E-2</v>
      </c>
      <c r="I9" s="32">
        <f t="shared" si="1"/>
        <v>2.5338772648219508E-2</v>
      </c>
      <c r="J9" s="33">
        <f t="shared" si="2"/>
        <v>8.3109583834290637E-2</v>
      </c>
      <c r="K9" s="34">
        <f t="shared" si="3"/>
        <v>2.0957523648076785E-2</v>
      </c>
      <c r="L9" s="34">
        <f t="shared" si="4"/>
        <v>3.6813287537994344E-2</v>
      </c>
      <c r="N9" s="2"/>
      <c r="O9" s="2"/>
    </row>
    <row r="10" spans="1:15" x14ac:dyDescent="0.25">
      <c r="A10" s="44"/>
      <c r="B10" s="44"/>
      <c r="C10" s="17" t="s">
        <v>10</v>
      </c>
      <c r="D10" s="17">
        <v>94</v>
      </c>
      <c r="E10" s="17">
        <v>4</v>
      </c>
      <c r="F10" s="18">
        <f t="shared" si="5"/>
        <v>4.2553191489361701E-2</v>
      </c>
      <c r="G10" s="27" t="str">
        <f t="shared" si="6"/>
        <v>2-10%</v>
      </c>
      <c r="H10" s="31">
        <f t="shared" si="0"/>
        <v>3.9162466072120976E-2</v>
      </c>
      <c r="I10" s="32">
        <f t="shared" si="1"/>
        <v>1.6670577995280614E-2</v>
      </c>
      <c r="J10" s="33">
        <f t="shared" si="2"/>
        <v>0.10435628766074383</v>
      </c>
      <c r="K10" s="34">
        <f t="shared" si="3"/>
        <v>2.5882613494081087E-2</v>
      </c>
      <c r="L10" s="34">
        <f t="shared" si="4"/>
        <v>6.1803096171382126E-2</v>
      </c>
      <c r="N10" s="2"/>
      <c r="O10" s="2"/>
    </row>
    <row r="11" spans="1:15" x14ac:dyDescent="0.25">
      <c r="A11" s="44"/>
      <c r="B11" s="44"/>
      <c r="C11" s="17" t="s">
        <v>11</v>
      </c>
      <c r="D11" s="17">
        <v>137</v>
      </c>
      <c r="E11" s="17">
        <v>8</v>
      </c>
      <c r="F11" s="18">
        <f t="shared" si="5"/>
        <v>5.8394160583941604E-2</v>
      </c>
      <c r="G11" s="27" t="str">
        <f t="shared" si="6"/>
        <v>3-11%</v>
      </c>
      <c r="H11" s="31">
        <f t="shared" si="0"/>
        <v>3.9162466072120976E-2</v>
      </c>
      <c r="I11" s="32">
        <f t="shared" si="1"/>
        <v>2.9883171344387359E-2</v>
      </c>
      <c r="J11" s="33">
        <f t="shared" si="2"/>
        <v>0.11099470345516771</v>
      </c>
      <c r="K11" s="34">
        <f t="shared" si="3"/>
        <v>2.8510989239554245E-2</v>
      </c>
      <c r="L11" s="34">
        <f t="shared" si="4"/>
        <v>5.2600542871226105E-2</v>
      </c>
      <c r="N11" s="2"/>
      <c r="O11" s="2"/>
    </row>
    <row r="12" spans="1:15" x14ac:dyDescent="0.25">
      <c r="A12" s="44"/>
      <c r="B12" s="44"/>
      <c r="C12" s="17" t="s">
        <v>12</v>
      </c>
      <c r="D12" s="17">
        <v>95</v>
      </c>
      <c r="E12" s="17">
        <v>2</v>
      </c>
      <c r="F12" s="18">
        <f t="shared" si="5"/>
        <v>2.1052631578947368E-2</v>
      </c>
      <c r="G12" s="27" t="str">
        <f t="shared" si="6"/>
        <v>1-7%</v>
      </c>
      <c r="H12" s="31">
        <f t="shared" si="0"/>
        <v>3.9162466072120976E-2</v>
      </c>
      <c r="I12" s="32">
        <f t="shared" si="1"/>
        <v>5.7925202984375123E-3</v>
      </c>
      <c r="J12" s="33">
        <f t="shared" si="2"/>
        <v>7.3541036031518348E-2</v>
      </c>
      <c r="K12" s="34">
        <f t="shared" si="3"/>
        <v>1.5260111280509855E-2</v>
      </c>
      <c r="L12" s="34">
        <f t="shared" si="4"/>
        <v>5.2488404452570983E-2</v>
      </c>
      <c r="N12" s="2"/>
      <c r="O12" s="2"/>
    </row>
    <row r="13" spans="1:15" x14ac:dyDescent="0.25">
      <c r="A13" s="44"/>
      <c r="B13" s="44"/>
      <c r="C13" s="20" t="s">
        <v>41</v>
      </c>
      <c r="D13" s="20">
        <f>SUM(D9:D12)</f>
        <v>542</v>
      </c>
      <c r="E13" s="20">
        <f t="shared" ref="E13" si="8">SUM(E9:E12)</f>
        <v>24</v>
      </c>
      <c r="F13" s="21">
        <f t="shared" si="5"/>
        <v>4.4280442804428041E-2</v>
      </c>
      <c r="G13" s="28" t="str">
        <f t="shared" si="6"/>
        <v>3-7%</v>
      </c>
      <c r="H13" s="31">
        <f t="shared" si="0"/>
        <v>3.9162466072120976E-2</v>
      </c>
      <c r="I13" s="32">
        <f t="shared" si="1"/>
        <v>2.9934365863247839E-2</v>
      </c>
      <c r="J13" s="33">
        <f t="shared" si="2"/>
        <v>6.5040912851188265E-2</v>
      </c>
      <c r="K13" s="34">
        <f t="shared" si="3"/>
        <v>1.4346076941180202E-2</v>
      </c>
      <c r="L13" s="34">
        <f t="shared" si="4"/>
        <v>2.0760470046760224E-2</v>
      </c>
      <c r="N13" s="2"/>
      <c r="O13" s="2"/>
    </row>
    <row r="14" spans="1:15" x14ac:dyDescent="0.25">
      <c r="A14" s="45" t="s">
        <v>13</v>
      </c>
      <c r="B14" s="45"/>
      <c r="C14" s="17" t="s">
        <v>14</v>
      </c>
      <c r="D14" s="17">
        <v>13</v>
      </c>
      <c r="E14" s="17">
        <v>0</v>
      </c>
      <c r="F14" s="19" t="s">
        <v>6</v>
      </c>
      <c r="G14" s="19" t="s">
        <v>6</v>
      </c>
      <c r="H14" s="31">
        <f t="shared" si="0"/>
        <v>3.9162466072120976E-2</v>
      </c>
      <c r="I14" s="32">
        <f t="shared" si="1"/>
        <v>5.9377339028855693E-12</v>
      </c>
      <c r="J14" s="33">
        <f t="shared" si="2"/>
        <v>0.22809465648667274</v>
      </c>
      <c r="K14" s="34" t="e">
        <f t="shared" si="3"/>
        <v>#VALUE!</v>
      </c>
      <c r="L14" s="34" t="e">
        <f t="shared" si="4"/>
        <v>#VALUE!</v>
      </c>
      <c r="N14" s="2"/>
      <c r="O14" s="2"/>
    </row>
    <row r="15" spans="1:15" x14ac:dyDescent="0.25">
      <c r="A15" s="45"/>
      <c r="B15" s="45"/>
      <c r="C15" s="17" t="s">
        <v>15</v>
      </c>
      <c r="D15" s="17">
        <v>38</v>
      </c>
      <c r="E15" s="17">
        <v>2</v>
      </c>
      <c r="F15" s="18">
        <f t="shared" si="5"/>
        <v>5.2631578947368418E-2</v>
      </c>
      <c r="G15" s="27" t="str">
        <f t="shared" si="6"/>
        <v>1-17%</v>
      </c>
      <c r="H15" s="31">
        <f t="shared" si="0"/>
        <v>3.9162466072120976E-2</v>
      </c>
      <c r="I15" s="32">
        <f t="shared" si="1"/>
        <v>1.4554241971776018E-2</v>
      </c>
      <c r="J15" s="33">
        <f t="shared" si="2"/>
        <v>0.1728542841668535</v>
      </c>
      <c r="K15" s="34">
        <f t="shared" si="3"/>
        <v>3.8077336975592402E-2</v>
      </c>
      <c r="L15" s="34">
        <f t="shared" si="4"/>
        <v>0.12022270521948508</v>
      </c>
      <c r="N15" s="2"/>
      <c r="O15" s="2"/>
    </row>
    <row r="16" spans="1:15" x14ac:dyDescent="0.25">
      <c r="A16" s="45"/>
      <c r="B16" s="45"/>
      <c r="C16" s="17" t="s">
        <v>16</v>
      </c>
      <c r="D16" s="17">
        <v>31</v>
      </c>
      <c r="E16" s="17">
        <v>2</v>
      </c>
      <c r="F16" s="18">
        <f t="shared" si="5"/>
        <v>6.4516129032258063E-2</v>
      </c>
      <c r="G16" s="27" t="str">
        <f t="shared" si="6"/>
        <v>2-21%</v>
      </c>
      <c r="H16" s="31">
        <f t="shared" si="0"/>
        <v>3.9162466072120976E-2</v>
      </c>
      <c r="I16" s="32">
        <f t="shared" si="1"/>
        <v>1.7874825096834607E-2</v>
      </c>
      <c r="J16" s="33">
        <f t="shared" si="2"/>
        <v>0.20718597839909744</v>
      </c>
      <c r="K16" s="34">
        <f t="shared" si="3"/>
        <v>4.6641303935423456E-2</v>
      </c>
      <c r="L16" s="34">
        <f t="shared" si="4"/>
        <v>0.14266984936683938</v>
      </c>
      <c r="N16" s="2"/>
      <c r="O16" s="2"/>
    </row>
    <row r="17" spans="1:12" x14ac:dyDescent="0.25">
      <c r="A17" s="45"/>
      <c r="B17" s="45"/>
      <c r="C17" s="17" t="s">
        <v>17</v>
      </c>
      <c r="D17" s="17">
        <v>36</v>
      </c>
      <c r="E17" s="17">
        <v>0</v>
      </c>
      <c r="F17" s="19" t="s">
        <v>6</v>
      </c>
      <c r="G17" s="19" t="s">
        <v>6</v>
      </c>
      <c r="H17" s="31">
        <f t="shared" si="0"/>
        <v>3.9162466072120976E-2</v>
      </c>
      <c r="I17" s="32">
        <f t="shared" si="1"/>
        <v>2.5099494455315614E-12</v>
      </c>
      <c r="J17" s="33">
        <f t="shared" si="2"/>
        <v>9.6418274368815116E-2</v>
      </c>
      <c r="K17" s="34" t="e">
        <f t="shared" si="3"/>
        <v>#VALUE!</v>
      </c>
      <c r="L17" s="34" t="e">
        <f t="shared" si="4"/>
        <v>#VALUE!</v>
      </c>
    </row>
    <row r="18" spans="1:12" x14ac:dyDescent="0.25">
      <c r="A18" s="45"/>
      <c r="B18" s="45"/>
      <c r="C18" s="17" t="s">
        <v>18</v>
      </c>
      <c r="D18" s="17">
        <v>74</v>
      </c>
      <c r="E18" s="17">
        <v>5</v>
      </c>
      <c r="F18" s="18">
        <f t="shared" si="5"/>
        <v>6.7567567567567571E-2</v>
      </c>
      <c r="G18" s="27" t="str">
        <f t="shared" si="6"/>
        <v>3-15%</v>
      </c>
      <c r="H18" s="31">
        <f t="shared" si="0"/>
        <v>3.9162466072120976E-2</v>
      </c>
      <c r="I18" s="32">
        <f t="shared" si="1"/>
        <v>2.9204133808638642E-2</v>
      </c>
      <c r="J18" s="33">
        <f t="shared" si="2"/>
        <v>0.14861172664607053</v>
      </c>
      <c r="K18" s="34">
        <f t="shared" si="3"/>
        <v>3.8363433758928929E-2</v>
      </c>
      <c r="L18" s="34">
        <f t="shared" si="4"/>
        <v>8.1044159078502959E-2</v>
      </c>
    </row>
    <row r="19" spans="1:12" x14ac:dyDescent="0.25">
      <c r="A19" s="45"/>
      <c r="B19" s="45"/>
      <c r="C19" s="17" t="s">
        <v>19</v>
      </c>
      <c r="D19" s="17">
        <v>21</v>
      </c>
      <c r="E19" s="17">
        <v>1</v>
      </c>
      <c r="F19" s="18">
        <f t="shared" si="5"/>
        <v>4.7619047619047616E-2</v>
      </c>
      <c r="G19" s="27" t="str">
        <f t="shared" si="6"/>
        <v>1-23%</v>
      </c>
      <c r="H19" s="31">
        <f t="shared" si="0"/>
        <v>3.9162466072120976E-2</v>
      </c>
      <c r="I19" s="32">
        <f t="shared" si="1"/>
        <v>8.456011970985923E-3</v>
      </c>
      <c r="J19" s="33">
        <f t="shared" si="2"/>
        <v>0.22669309569155527</v>
      </c>
      <c r="K19" s="34">
        <f t="shared" si="3"/>
        <v>3.9163035648061693E-2</v>
      </c>
      <c r="L19" s="34">
        <f t="shared" si="4"/>
        <v>0.17907404807250765</v>
      </c>
    </row>
    <row r="20" spans="1:12" x14ac:dyDescent="0.25">
      <c r="A20" s="45"/>
      <c r="B20" s="45"/>
      <c r="C20" s="17" t="s">
        <v>20</v>
      </c>
      <c r="D20" s="17">
        <v>36</v>
      </c>
      <c r="E20" s="17">
        <v>0</v>
      </c>
      <c r="F20" s="19" t="s">
        <v>6</v>
      </c>
      <c r="G20" s="19" t="s">
        <v>6</v>
      </c>
      <c r="H20" s="31">
        <f t="shared" si="0"/>
        <v>3.9162466072120976E-2</v>
      </c>
      <c r="I20" s="32">
        <f t="shared" si="1"/>
        <v>2.5099494455315614E-12</v>
      </c>
      <c r="J20" s="33">
        <f t="shared" si="2"/>
        <v>9.6418274368815116E-2</v>
      </c>
      <c r="K20" s="34" t="e">
        <f t="shared" si="3"/>
        <v>#VALUE!</v>
      </c>
      <c r="L20" s="34" t="e">
        <f t="shared" si="4"/>
        <v>#VALUE!</v>
      </c>
    </row>
    <row r="21" spans="1:12" x14ac:dyDescent="0.25">
      <c r="A21" s="45"/>
      <c r="B21" s="45"/>
      <c r="C21" s="17" t="s">
        <v>21</v>
      </c>
      <c r="D21" s="17">
        <v>40</v>
      </c>
      <c r="E21" s="17">
        <v>4</v>
      </c>
      <c r="F21" s="18">
        <f t="shared" si="5"/>
        <v>0.1</v>
      </c>
      <c r="G21" s="27" t="str">
        <f t="shared" si="6"/>
        <v>4-23%</v>
      </c>
      <c r="H21" s="31">
        <f t="shared" si="0"/>
        <v>3.9162466072120976E-2</v>
      </c>
      <c r="I21" s="32">
        <f t="shared" si="1"/>
        <v>3.957959961264787E-2</v>
      </c>
      <c r="J21" s="33">
        <f t="shared" si="2"/>
        <v>0.23051742131434128</v>
      </c>
      <c r="K21" s="34">
        <f t="shared" si="3"/>
        <v>6.0420400387352136E-2</v>
      </c>
      <c r="L21" s="34">
        <f t="shared" si="4"/>
        <v>0.13051742131434127</v>
      </c>
    </row>
    <row r="22" spans="1:12" x14ac:dyDescent="0.25">
      <c r="A22" s="45"/>
      <c r="B22" s="45"/>
      <c r="C22" s="17" t="s">
        <v>22</v>
      </c>
      <c r="D22" s="17">
        <v>39</v>
      </c>
      <c r="E22" s="17">
        <v>4</v>
      </c>
      <c r="F22" s="18">
        <f t="shared" si="5"/>
        <v>0.10256410256410256</v>
      </c>
      <c r="G22" s="27" t="str">
        <f t="shared" si="6"/>
        <v>4-24%</v>
      </c>
      <c r="H22" s="31">
        <f t="shared" si="0"/>
        <v>3.9162466072120976E-2</v>
      </c>
      <c r="I22" s="32">
        <f t="shared" si="1"/>
        <v>4.0613386232892935E-2</v>
      </c>
      <c r="J22" s="33">
        <f t="shared" si="2"/>
        <v>0.23578820804036432</v>
      </c>
      <c r="K22" s="34">
        <f t="shared" si="3"/>
        <v>6.1950716331209625E-2</v>
      </c>
      <c r="L22" s="34">
        <f t="shared" si="4"/>
        <v>0.13322410547626176</v>
      </c>
    </row>
    <row r="23" spans="1:12" x14ac:dyDescent="0.25">
      <c r="A23" s="45"/>
      <c r="B23" s="45"/>
      <c r="C23" s="17" t="s">
        <v>23</v>
      </c>
      <c r="D23" s="17">
        <v>15</v>
      </c>
      <c r="E23" s="17">
        <v>0</v>
      </c>
      <c r="F23" s="19" t="s">
        <v>6</v>
      </c>
      <c r="G23" s="19" t="s">
        <v>6</v>
      </c>
      <c r="H23" s="31">
        <f t="shared" si="0"/>
        <v>3.9162466072120976E-2</v>
      </c>
      <c r="I23" s="32">
        <f t="shared" si="1"/>
        <v>5.3074494985300379E-12</v>
      </c>
      <c r="J23" s="33">
        <f t="shared" si="2"/>
        <v>0.20388264108623241</v>
      </c>
      <c r="K23" s="34" t="e">
        <f t="shared" si="3"/>
        <v>#VALUE!</v>
      </c>
      <c r="L23" s="34" t="e">
        <f t="shared" si="4"/>
        <v>#VALUE!</v>
      </c>
    </row>
    <row r="24" spans="1:12" x14ac:dyDescent="0.25">
      <c r="A24" s="45"/>
      <c r="B24" s="45"/>
      <c r="C24" s="17" t="s">
        <v>24</v>
      </c>
      <c r="D24" s="17">
        <v>52</v>
      </c>
      <c r="E24" s="17">
        <v>2</v>
      </c>
      <c r="F24" s="18">
        <f t="shared" si="5"/>
        <v>3.8461538461538464E-2</v>
      </c>
      <c r="G24" s="27" t="str">
        <f t="shared" si="6"/>
        <v>1-13%</v>
      </c>
      <c r="H24" s="31">
        <f t="shared" si="0"/>
        <v>3.9162466072120976E-2</v>
      </c>
      <c r="I24" s="32">
        <f t="shared" si="1"/>
        <v>1.0611735640084868E-2</v>
      </c>
      <c r="J24" s="33">
        <f t="shared" si="2"/>
        <v>0.12981162651469472</v>
      </c>
      <c r="K24" s="34">
        <f t="shared" si="3"/>
        <v>2.7849802821453596E-2</v>
      </c>
      <c r="L24" s="34">
        <f t="shared" si="4"/>
        <v>9.1350088053156253E-2</v>
      </c>
    </row>
    <row r="25" spans="1:12" x14ac:dyDescent="0.25">
      <c r="A25" s="45"/>
      <c r="B25" s="45"/>
      <c r="C25" s="17" t="s">
        <v>25</v>
      </c>
      <c r="D25" s="17">
        <v>77</v>
      </c>
      <c r="E25" s="17">
        <v>3</v>
      </c>
      <c r="F25" s="18">
        <f t="shared" si="5"/>
        <v>3.896103896103896E-2</v>
      </c>
      <c r="G25" s="27" t="str">
        <f t="shared" si="6"/>
        <v>1-11%</v>
      </c>
      <c r="H25" s="31">
        <f t="shared" si="0"/>
        <v>3.9162466072120976E-2</v>
      </c>
      <c r="I25" s="32">
        <f t="shared" si="1"/>
        <v>1.3337976789304692E-2</v>
      </c>
      <c r="J25" s="33">
        <f t="shared" si="2"/>
        <v>0.10839962229596901</v>
      </c>
      <c r="K25" s="34">
        <f t="shared" si="3"/>
        <v>2.5623062171734268E-2</v>
      </c>
      <c r="L25" s="34">
        <f t="shared" si="4"/>
        <v>6.9438583334930054E-2</v>
      </c>
    </row>
    <row r="26" spans="1:12" x14ac:dyDescent="0.25">
      <c r="A26" s="45"/>
      <c r="B26" s="45"/>
      <c r="C26" s="20" t="s">
        <v>42</v>
      </c>
      <c r="D26" s="20">
        <f>SUM(D14:D25)</f>
        <v>472</v>
      </c>
      <c r="E26" s="20">
        <f t="shared" ref="E26" si="9">SUM(E14:E25)</f>
        <v>23</v>
      </c>
      <c r="F26" s="21">
        <f t="shared" si="5"/>
        <v>4.8728813559322036E-2</v>
      </c>
      <c r="G26" s="28" t="str">
        <f t="shared" si="6"/>
        <v>3-7%</v>
      </c>
      <c r="H26" s="31">
        <f t="shared" si="0"/>
        <v>3.9162466072120976E-2</v>
      </c>
      <c r="I26" s="32">
        <f t="shared" si="1"/>
        <v>3.2687185482000551E-2</v>
      </c>
      <c r="J26" s="33">
        <f t="shared" si="2"/>
        <v>7.2056619232885866E-2</v>
      </c>
      <c r="K26" s="34">
        <f t="shared" si="3"/>
        <v>1.6041628077321485E-2</v>
      </c>
      <c r="L26" s="34">
        <f t="shared" si="4"/>
        <v>2.332780567356383E-2</v>
      </c>
    </row>
    <row r="27" spans="1:12" x14ac:dyDescent="0.25">
      <c r="A27" s="46" t="s">
        <v>26</v>
      </c>
      <c r="B27" s="47"/>
      <c r="C27" s="25" t="s">
        <v>31</v>
      </c>
      <c r="D27" s="17">
        <v>1</v>
      </c>
      <c r="E27" s="17">
        <v>0</v>
      </c>
      <c r="F27" s="19" t="s">
        <v>6</v>
      </c>
      <c r="G27" s="19" t="s">
        <v>6</v>
      </c>
      <c r="H27" s="31">
        <f t="shared" si="0"/>
        <v>3.9162466072120976E-2</v>
      </c>
      <c r="I27" s="32">
        <f t="shared" si="1"/>
        <v>2.0654999780381003E-11</v>
      </c>
      <c r="J27" s="33">
        <f t="shared" si="2"/>
        <v>0.79345001926555703</v>
      </c>
      <c r="K27" s="34" t="e">
        <f t="shared" si="3"/>
        <v>#VALUE!</v>
      </c>
      <c r="L27" s="34" t="e">
        <f t="shared" si="4"/>
        <v>#VALUE!</v>
      </c>
    </row>
    <row r="28" spans="1:12" x14ac:dyDescent="0.25">
      <c r="A28" s="39" t="s">
        <v>27</v>
      </c>
      <c r="B28" s="40"/>
      <c r="C28" s="22"/>
      <c r="D28" s="20">
        <f>SUM(D8,D13,D26)</f>
        <v>1465</v>
      </c>
      <c r="E28" s="20">
        <f t="shared" ref="E28" si="10">SUM(E8,E13,E26)</f>
        <v>72</v>
      </c>
      <c r="F28" s="21">
        <f t="shared" si="5"/>
        <v>4.9146757679180884E-2</v>
      </c>
      <c r="G28" s="28" t="str">
        <f t="shared" si="6"/>
        <v>4-6%</v>
      </c>
      <c r="H28" s="31">
        <f t="shared" ref="H28:H30" si="11">$F$30</f>
        <v>3.9162466072120976E-2</v>
      </c>
      <c r="I28" s="32">
        <f t="shared" si="1"/>
        <v>3.9208034123460189E-2</v>
      </c>
      <c r="J28" s="33">
        <f t="shared" si="2"/>
        <v>6.144370326196729E-2</v>
      </c>
      <c r="K28" s="34">
        <f t="shared" si="3"/>
        <v>9.9387235557206952E-3</v>
      </c>
      <c r="L28" s="34">
        <f t="shared" si="4"/>
        <v>1.2296945582786406E-2</v>
      </c>
    </row>
    <row r="29" spans="1:12" x14ac:dyDescent="0.25">
      <c r="A29" s="41" t="s">
        <v>28</v>
      </c>
      <c r="B29" s="41"/>
      <c r="C29" s="23" t="s">
        <v>28</v>
      </c>
      <c r="D29" s="17">
        <v>1113</v>
      </c>
      <c r="E29" s="17">
        <v>29</v>
      </c>
      <c r="F29" s="18">
        <f t="shared" si="5"/>
        <v>2.605570530098832E-2</v>
      </c>
      <c r="G29" s="27" t="str">
        <f t="shared" si="6"/>
        <v>2-4%</v>
      </c>
      <c r="H29" s="31">
        <f t="shared" si="11"/>
        <v>3.9162466072120976E-2</v>
      </c>
      <c r="I29" s="32">
        <f t="shared" si="1"/>
        <v>1.8202064895916813E-2</v>
      </c>
      <c r="J29" s="33">
        <f t="shared" si="2"/>
        <v>3.716966542302598E-2</v>
      </c>
      <c r="K29" s="34">
        <f t="shared" si="3"/>
        <v>7.8536404050715061E-3</v>
      </c>
      <c r="L29" s="34">
        <f t="shared" si="4"/>
        <v>1.111396012203766E-2</v>
      </c>
    </row>
    <row r="30" spans="1:12" ht="15.75" x14ac:dyDescent="0.25">
      <c r="A30" s="42" t="s">
        <v>27</v>
      </c>
      <c r="B30" s="42"/>
      <c r="C30" s="23" t="s">
        <v>29</v>
      </c>
      <c r="D30" s="20">
        <f>SUM(D27:D29)</f>
        <v>2579</v>
      </c>
      <c r="E30" s="20">
        <f>SUM(E27:E29)</f>
        <v>101</v>
      </c>
      <c r="F30" s="21">
        <f t="shared" si="5"/>
        <v>3.9162466072120976E-2</v>
      </c>
      <c r="G30" s="28" t="str">
        <f t="shared" si="6"/>
        <v>3-5%</v>
      </c>
      <c r="H30" s="31">
        <f t="shared" si="11"/>
        <v>3.9162466072120976E-2</v>
      </c>
      <c r="I30" s="32">
        <f t="shared" si="1"/>
        <v>3.2335557238740521E-2</v>
      </c>
      <c r="J30" s="33">
        <f t="shared" si="2"/>
        <v>4.7360176211631196E-2</v>
      </c>
      <c r="K30" s="34">
        <f t="shared" si="3"/>
        <v>6.8269088333804545E-3</v>
      </c>
      <c r="L30" s="34">
        <f t="shared" si="4"/>
        <v>8.1977101395102198E-3</v>
      </c>
    </row>
  </sheetData>
  <mergeCells count="13">
    <mergeCell ref="G3:G4"/>
    <mergeCell ref="A28:B28"/>
    <mergeCell ref="A29:B29"/>
    <mergeCell ref="A30:B30"/>
    <mergeCell ref="F3:F4"/>
    <mergeCell ref="A5:B8"/>
    <mergeCell ref="A9:B13"/>
    <mergeCell ref="A14:B26"/>
    <mergeCell ref="A27:B27"/>
    <mergeCell ref="A3:B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I6:L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2015-06-05T18:17:20Z</dcterms:created>
  <dcterms:modified xsi:type="dcterms:W3CDTF">2020-09-30T08:56:10Z</dcterms:modified>
</cp:coreProperties>
</file>