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aigekassa.ee\yldine\P_ravikindlustushyvitised\P11_tervishoiukvaliteet\5_Indikaatorid\Eesti_ravikvaliteedi_andmed_2018\Tagasiside_indik\Tabelid_veebi\"/>
    </mc:Choice>
  </mc:AlternateContent>
  <xr:revisionPtr revIDLastSave="0" documentId="13_ncr:1_{A3C0CA27-F4FF-488C-9D44-861AD89E6014}" xr6:coauthVersionLast="43" xr6:coauthVersionMax="43" xr10:uidLastSave="{00000000-0000-0000-0000-000000000000}"/>
  <bookViews>
    <workbookView xWindow="-120" yWindow="-120" windowWidth="25440" windowHeight="15390" tabRatio="935" activeTab="1" xr2:uid="{00000000-000D-0000-FFFF-FFFF00000000}"/>
  </bookViews>
  <sheets>
    <sheet name="Kirjeldus 2018" sheetId="14" r:id="rId1"/>
    <sheet name="Aruandesse 2018" sheetId="17" r:id="rId2"/>
    <sheet name="Kirjeldus 2017" sheetId="18" r:id="rId3"/>
    <sheet name="Aruandesse 2017" sheetId="15" r:id="rId4"/>
    <sheet name="Aastate andmed"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0" i="17" l="1"/>
  <c r="I60" i="17"/>
  <c r="G60" i="17"/>
  <c r="F60" i="17"/>
  <c r="D60" i="17"/>
  <c r="C60" i="17"/>
  <c r="K58" i="17"/>
  <c r="K56" i="17"/>
  <c r="K55" i="17"/>
  <c r="K54" i="17"/>
  <c r="K51" i="17"/>
  <c r="J49" i="17"/>
  <c r="K49" i="17" s="1"/>
  <c r="I49" i="17"/>
  <c r="G49" i="17"/>
  <c r="F49" i="17"/>
  <c r="D49" i="17"/>
  <c r="C49" i="17"/>
  <c r="K48" i="17"/>
  <c r="K47" i="17"/>
  <c r="K46" i="17"/>
  <c r="K45" i="17"/>
  <c r="J44" i="17"/>
  <c r="I44" i="17"/>
  <c r="I61" i="17" s="1"/>
  <c r="G44" i="17"/>
  <c r="F44" i="17"/>
  <c r="D44" i="17"/>
  <c r="C44" i="17"/>
  <c r="K43" i="17"/>
  <c r="K41" i="17"/>
  <c r="C61" i="17" l="1"/>
  <c r="D61" i="17"/>
  <c r="K44" i="17"/>
  <c r="K60" i="17"/>
  <c r="F61" i="17"/>
  <c r="G61" i="17"/>
  <c r="J61" i="17"/>
  <c r="K61" i="17" s="1"/>
  <c r="K17" i="17"/>
  <c r="L18" i="17"/>
  <c r="L28" i="17" l="1"/>
  <c r="L24" i="17"/>
  <c r="L15" i="17"/>
  <c r="L27" i="17"/>
  <c r="L23" i="17"/>
  <c r="L19" i="17"/>
  <c r="L9" i="17"/>
  <c r="L20" i="17"/>
  <c r="L13" i="17"/>
  <c r="L22" i="17"/>
  <c r="L26" i="17"/>
  <c r="K25" i="17"/>
  <c r="K21" i="17"/>
  <c r="K16" i="17"/>
  <c r="K10" i="17"/>
  <c r="K14" i="17"/>
  <c r="F24" i="17"/>
  <c r="F20" i="17"/>
  <c r="F13" i="17"/>
  <c r="L21" i="17"/>
  <c r="L17" i="17"/>
  <c r="L14" i="17"/>
  <c r="L10" i="17"/>
  <c r="F27" i="17"/>
  <c r="F23" i="17"/>
  <c r="K18" i="17"/>
  <c r="F15" i="17"/>
  <c r="L12" i="17"/>
  <c r="K30" i="17"/>
  <c r="L30" i="17"/>
  <c r="L8" i="17"/>
  <c r="K8" i="17"/>
  <c r="K20" i="17" l="1"/>
  <c r="L25" i="17"/>
  <c r="K12" i="17"/>
  <c r="F14" i="17"/>
  <c r="K24" i="17"/>
  <c r="K26" i="17"/>
  <c r="K19" i="17"/>
  <c r="K28" i="17"/>
  <c r="F25" i="17"/>
  <c r="G8" i="17"/>
  <c r="K23" i="17"/>
  <c r="K15" i="17"/>
  <c r="F10" i="17"/>
  <c r="K13" i="17"/>
  <c r="K9" i="17"/>
  <c r="K27" i="17"/>
  <c r="L16" i="17"/>
  <c r="K22" i="17"/>
  <c r="G12" i="17"/>
  <c r="G27" i="17"/>
  <c r="G20" i="17"/>
  <c r="G14" i="17"/>
  <c r="G29" i="17"/>
  <c r="G22" i="17"/>
  <c r="F12" i="17"/>
  <c r="F16" i="17"/>
  <c r="F8" i="17"/>
  <c r="J10" i="15"/>
  <c r="L10" i="15" s="1"/>
  <c r="J11" i="15"/>
  <c r="L11" i="15" s="1"/>
  <c r="J12" i="15"/>
  <c r="L12" i="15" s="1"/>
  <c r="J13" i="15"/>
  <c r="L13" i="15" s="1"/>
  <c r="J14" i="15"/>
  <c r="L14" i="15" s="1"/>
  <c r="J15" i="15"/>
  <c r="L15" i="15" s="1"/>
  <c r="J16" i="15"/>
  <c r="L16" i="15" s="1"/>
  <c r="J17" i="15"/>
  <c r="L17" i="15" s="1"/>
  <c r="J18" i="15"/>
  <c r="L18" i="15" s="1"/>
  <c r="J19" i="15"/>
  <c r="L19" i="15" s="1"/>
  <c r="J20" i="15"/>
  <c r="L20" i="15" s="1"/>
  <c r="J21" i="15"/>
  <c r="L21" i="15" s="1"/>
  <c r="J22" i="15"/>
  <c r="L22" i="15" s="1"/>
  <c r="J23" i="15"/>
  <c r="L23" i="15" s="1"/>
  <c r="J24" i="15"/>
  <c r="L24" i="15" s="1"/>
  <c r="J25" i="15"/>
  <c r="L25" i="15" s="1"/>
  <c r="J26" i="15"/>
  <c r="L26" i="15" s="1"/>
  <c r="J27" i="15"/>
  <c r="L27" i="15" s="1"/>
  <c r="J28" i="15"/>
  <c r="L28" i="15" s="1"/>
  <c r="J29" i="15"/>
  <c r="L29" i="15" s="1"/>
  <c r="J31" i="15"/>
  <c r="L31" i="15" s="1"/>
  <c r="I10" i="15"/>
  <c r="I11" i="15"/>
  <c r="F11" i="15" s="1"/>
  <c r="I12" i="15"/>
  <c r="I13" i="15"/>
  <c r="K13" i="15" s="1"/>
  <c r="I14" i="15"/>
  <c r="I15" i="15"/>
  <c r="F15" i="15" s="1"/>
  <c r="I16" i="15"/>
  <c r="I17" i="15"/>
  <c r="K17" i="15" s="1"/>
  <c r="I18" i="15"/>
  <c r="K18" i="15" s="1"/>
  <c r="I19" i="15"/>
  <c r="K19" i="15" s="1"/>
  <c r="I20" i="15"/>
  <c r="I21" i="15"/>
  <c r="I22" i="15"/>
  <c r="I23" i="15"/>
  <c r="K23" i="15" s="1"/>
  <c r="I24" i="15"/>
  <c r="I25" i="15"/>
  <c r="I26" i="15"/>
  <c r="K26" i="15" s="1"/>
  <c r="I27" i="15"/>
  <c r="K27" i="15" s="1"/>
  <c r="I28" i="15"/>
  <c r="I29" i="15"/>
  <c r="I31" i="15"/>
  <c r="J8" i="15"/>
  <c r="L8" i="15" s="1"/>
  <c r="I8" i="15"/>
  <c r="K8" i="15" s="1"/>
  <c r="F14" i="15" l="1"/>
  <c r="F10" i="15"/>
  <c r="F11" i="17"/>
  <c r="G18" i="17"/>
  <c r="G25" i="17"/>
  <c r="G10" i="17"/>
  <c r="G30" i="17"/>
  <c r="G23" i="17"/>
  <c r="G15" i="17"/>
  <c r="G21" i="17"/>
  <c r="G28" i="17"/>
  <c r="G13" i="17"/>
  <c r="G19" i="17"/>
  <c r="G26" i="17"/>
  <c r="G11" i="17"/>
  <c r="G17" i="17"/>
  <c r="G24" i="17"/>
  <c r="G9" i="17"/>
  <c r="G16" i="17"/>
  <c r="F31" i="15"/>
  <c r="K14" i="15"/>
  <c r="F28" i="15"/>
  <c r="F20" i="15"/>
  <c r="F16" i="15"/>
  <c r="F12" i="15"/>
  <c r="K31" i="15"/>
  <c r="L11" i="17"/>
  <c r="L31" i="17"/>
  <c r="K11" i="17"/>
  <c r="K16" i="15"/>
  <c r="F8" i="15"/>
  <c r="K22" i="15"/>
  <c r="K12" i="15"/>
  <c r="F29" i="15"/>
  <c r="F25" i="15"/>
  <c r="F21" i="15"/>
  <c r="K10" i="15"/>
  <c r="K28" i="15"/>
  <c r="K24" i="15"/>
  <c r="K20" i="15"/>
  <c r="F27" i="15"/>
  <c r="F23" i="15"/>
  <c r="F13" i="15"/>
  <c r="K29" i="15"/>
  <c r="K25" i="15"/>
  <c r="K21" i="15"/>
  <c r="K15" i="15"/>
  <c r="K11" i="15"/>
  <c r="G29" i="15"/>
  <c r="G25" i="15"/>
  <c r="G21" i="15"/>
  <c r="G17" i="15"/>
  <c r="G13" i="15"/>
  <c r="G8" i="15"/>
  <c r="G28" i="15"/>
  <c r="G24" i="15"/>
  <c r="G20" i="15"/>
  <c r="G16" i="15"/>
  <c r="G12" i="15"/>
  <c r="G26" i="15"/>
  <c r="G18" i="15"/>
  <c r="G14" i="15"/>
  <c r="G10" i="15"/>
  <c r="G27" i="15"/>
  <c r="G23" i="15"/>
  <c r="G19" i="15"/>
  <c r="G15" i="15"/>
  <c r="G11" i="15"/>
  <c r="G22" i="15"/>
  <c r="H36" i="12"/>
  <c r="I13" i="12"/>
  <c r="F31" i="17" l="1"/>
  <c r="K31" i="17"/>
  <c r="F29" i="17" l="1"/>
  <c r="K29" i="17" l="1"/>
  <c r="L29" i="17"/>
</calcChain>
</file>

<file path=xl/sharedStrings.xml><?xml version="1.0" encoding="utf-8"?>
<sst xmlns="http://schemas.openxmlformats.org/spreadsheetml/2006/main" count="306" uniqueCount="118">
  <si>
    <t>Haiglaliik</t>
  </si>
  <si>
    <t>Haigla</t>
  </si>
  <si>
    <t>Piirkondlikud</t>
  </si>
  <si>
    <t>piirkH</t>
  </si>
  <si>
    <t>Keskhaiglad</t>
  </si>
  <si>
    <t>keskH</t>
  </si>
  <si>
    <t>Üldhaiglad</t>
  </si>
  <si>
    <t>üldH</t>
  </si>
  <si>
    <t>Kokku:</t>
  </si>
  <si>
    <t>Kõik teenuseosutajad</t>
  </si>
  <si>
    <t>Indikaator 2. Pikaleveninud haiglaravi</t>
  </si>
  <si>
    <t>Indikaatori kirjeldus:</t>
  </si>
  <si>
    <t>Juhtumeid kokku</t>
  </si>
  <si>
    <t>95% usaldusvahemik</t>
  </si>
  <si>
    <t>Piirkondlik haigla</t>
  </si>
  <si>
    <t>Keskhaigla</t>
  </si>
  <si>
    <t>Üldhaigla</t>
  </si>
  <si>
    <t>HVA-välised teenuseosutajad</t>
  </si>
  <si>
    <t>Haigla tüüp</t>
  </si>
  <si>
    <t>Raviasutus</t>
  </si>
  <si>
    <t>SA Põhja-Eesti Regionaalhaigla</t>
  </si>
  <si>
    <t>SA Tartu Ülikooli Kliinikum</t>
  </si>
  <si>
    <t>AS Ida-Tallinna Keskhaigla</t>
  </si>
  <si>
    <t>AS Lääne-Tallinna Keskhaigla</t>
  </si>
  <si>
    <t>SA Ida-Viru Keskhaigla</t>
  </si>
  <si>
    <t>SA Pärnu Haigla</t>
  </si>
  <si>
    <t>AS Järvamaa Haigla</t>
  </si>
  <si>
    <t>Kuressaare Haigla SA</t>
  </si>
  <si>
    <t>SA Läänemaa Haigla</t>
  </si>
  <si>
    <t>AS Rakvere Haigla</t>
  </si>
  <si>
    <t>AS Lõuna-Eesti Haigla</t>
  </si>
  <si>
    <t>SA Narva Haigla</t>
  </si>
  <si>
    <t>SA Viljandi Haigla</t>
  </si>
  <si>
    <t>AS Valga Haigla</t>
  </si>
  <si>
    <t>SA Hiiumaa Haigla</t>
  </si>
  <si>
    <t>AS Põlva Haigla</t>
  </si>
  <si>
    <t>SA Raplamaa Haigla</t>
  </si>
  <si>
    <t>SA Jõgeva Haigla</t>
  </si>
  <si>
    <t>HVA raviasutused kokku:</t>
  </si>
  <si>
    <t>Tabel 2.3.1: MMIMi protseduuride protsent teenuseosutaja tüübi järgi</t>
  </si>
  <si>
    <t>Koletsüstektoomia</t>
  </si>
  <si>
    <t>MMIMi %</t>
  </si>
  <si>
    <t>14,3-19,1%</t>
  </si>
  <si>
    <t>5,7-8,9%</t>
  </si>
  <si>
    <t>3,2-6,8%</t>
  </si>
  <si>
    <t>-</t>
  </si>
  <si>
    <t>2706</t>
  </si>
  <si>
    <t>8,9-11,3%</t>
  </si>
  <si>
    <t>Tabel 2.3.2: MMIMi protseduuride protsent raviasutuse järgi</t>
  </si>
  <si>
    <t>19,7-27,3%</t>
  </si>
  <si>
    <t>6,4-12,0%</t>
  </si>
  <si>
    <t>9,2-16,1%</t>
  </si>
  <si>
    <t>3,4-9,6%</t>
  </si>
  <si>
    <t>1,6-7,7%</t>
  </si>
  <si>
    <t>0,4-5,2%</t>
  </si>
  <si>
    <t>0-6,2%</t>
  </si>
  <si>
    <t>0,1-9,3%</t>
  </si>
  <si>
    <t>0,2-22,3%</t>
  </si>
  <si>
    <t>4,2-17,1%</t>
  </si>
  <si>
    <t>1,4-9,1%</t>
  </si>
  <si>
    <t>9,7-31,9%</t>
  </si>
  <si>
    <t>1,9-20,6%</t>
  </si>
  <si>
    <t>0,0-20,9%</t>
  </si>
  <si>
    <t>0,0-17,2%</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</si>
  <si>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</si>
  <si>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päevaravi (ravitüüp 19)</t>
  </si>
  <si>
    <t>iseseisev statsionaarne õendusabi (ravitüüp 18)</t>
  </si>
  <si>
    <t>.</t>
  </si>
  <si>
    <t>statsionaarne taastusravi (ravitüüp 15)</t>
  </si>
  <si>
    <t>alumine usaldusvahemik</t>
  </si>
  <si>
    <t>ülemine usaldusvahemik</t>
  </si>
  <si>
    <t>alumise usaldusvahemiku erinevus sagedusest</t>
  </si>
  <si>
    <t>ülemise usaldusvahemiku erinevus sagedusest</t>
  </si>
  <si>
    <t>Tabel 4.1 Lahtise lõikusega koletsüstektoomiate osakaal</t>
  </si>
  <si>
    <t>Indikaator 4d. RAVIKESTUS: LAHTISE LÕIKUSEGA KOLETSÜSTEKTOOMIA OSAKAAL</t>
  </si>
  <si>
    <t>**teenust ei osutata</t>
  </si>
  <si>
    <t>*2017. aasta arvutused on korrigeeritud võrreldes eelmiste aastatega - välja on jäetud järgmiseid ravitüübid:</t>
  </si>
  <si>
    <t>MA - mitte arvutatav</t>
  </si>
  <si>
    <t>Põhja-Eesti Regionaalhaigla</t>
  </si>
  <si>
    <t>Tartu Ülikooli Kliinikum</t>
  </si>
  <si>
    <t>Ida-Tallinna Keskhaigla</t>
  </si>
  <si>
    <t>Ida-Viru Keskhaigla</t>
  </si>
  <si>
    <t>Lääne-Tallinna Keskhaigla</t>
  </si>
  <si>
    <t>Pärnu Haigla</t>
  </si>
  <si>
    <t>Järvamaa Haigla</t>
  </si>
  <si>
    <t>Kuressaare Haigla</t>
  </si>
  <si>
    <t>Lõuna-Eesti Haigla</t>
  </si>
  <si>
    <t>Läänemaa Haigla</t>
  </si>
  <si>
    <t>Narva Haigla</t>
  </si>
  <si>
    <t>Põlva Haigla</t>
  </si>
  <si>
    <t>Rakvere Haigla</t>
  </si>
  <si>
    <t>Raplamaa Haigla</t>
  </si>
  <si>
    <t>Valga Haigla</t>
  </si>
  <si>
    <t>Viljandi Haigla</t>
  </si>
  <si>
    <t>Hiiumaa Haigla**</t>
  </si>
  <si>
    <t>Jõgeva Haigla**</t>
  </si>
  <si>
    <t>2017.a lahtise lõikusega koletsüstektoomia operatsioonid, arv</t>
  </si>
  <si>
    <t>2017.a* koletsüstektoomia operatsioonid, arv</t>
  </si>
  <si>
    <t>Haapsalu Neuroloogiline Rehabilitatsioonikeskus*</t>
  </si>
  <si>
    <t>Tallinna Lastehaigla</t>
  </si>
  <si>
    <t>2018
koletsüstektoomia operatsioonid, arv</t>
  </si>
  <si>
    <t>2018
 lahtise lõikusega koletsüstektoomia operatsioonid, arv</t>
  </si>
  <si>
    <r>
      <t xml:space="preserve">2018
 lahtise lõikusega koletsüstekoomia </t>
    </r>
    <r>
      <rPr>
        <b/>
        <sz val="11"/>
        <rFont val="Calibri"/>
        <family val="2"/>
        <scheme val="minor"/>
      </rPr>
      <t>operatsioonid</t>
    </r>
    <r>
      <rPr>
        <b/>
        <sz val="11"/>
        <color theme="1"/>
        <rFont val="Calibri"/>
        <family val="2"/>
        <charset val="186"/>
        <scheme val="minor"/>
      </rPr>
      <t>, osakaal</t>
    </r>
  </si>
  <si>
    <t>Haapsalu Neuroloogiline Rehabilitatsioonikeskus</t>
  </si>
  <si>
    <t>Erihaiglad</t>
  </si>
  <si>
    <t>Vanus ≤14</t>
  </si>
  <si>
    <t>Vanus ≥19</t>
  </si>
  <si>
    <t>Vanus 15–18</t>
  </si>
  <si>
    <r>
      <t xml:space="preserve">2017 lahtise lõikusega koletsüstekoomia </t>
    </r>
    <r>
      <rPr>
        <b/>
        <sz val="11"/>
        <rFont val="Calibri"/>
        <family val="2"/>
        <scheme val="minor"/>
      </rPr>
      <t>operatsioonid</t>
    </r>
    <r>
      <rPr>
        <b/>
        <sz val="11"/>
        <color theme="1"/>
        <rFont val="Calibri"/>
        <family val="2"/>
        <charset val="186"/>
        <scheme val="minor"/>
      </rPr>
      <t>, osakaal</t>
    </r>
  </si>
  <si>
    <t>–</t>
  </si>
  <si>
    <t xml:space="preserve">Kriipsuga ( – ) tähistatud read, kus ei olnud juhtusid ning tulemust ei saanud arvutada. </t>
  </si>
  <si>
    <t>2018. aasta tulemuste arvutamisel eemaldati vanusepiirang ≥15 aastat</t>
  </si>
  <si>
    <t>2018. a koletsüstektoomia operatsioonid, arv</t>
  </si>
  <si>
    <t>2018. a lahtise lõikusega koletsüstektoomia operatsioonid, arv</t>
  </si>
  <si>
    <r>
      <t xml:space="preserve">2018. a lahtise lõikusega koletsüstekoomia </t>
    </r>
    <r>
      <rPr>
        <b/>
        <sz val="11"/>
        <rFont val="Calibri"/>
        <family val="2"/>
        <scheme val="minor"/>
      </rPr>
      <t>operatsioonid</t>
    </r>
    <r>
      <rPr>
        <b/>
        <sz val="11"/>
        <color theme="1"/>
        <rFont val="Calibri"/>
        <family val="2"/>
        <charset val="186"/>
        <scheme val="minor"/>
      </rPr>
      <t>, osakaal</t>
    </r>
  </si>
  <si>
    <r>
      <t>See indikaator näitab, kui suurel osal patsientidest lubati pärast hospitaliseerimist konkreetse haigusseisundi esinemisel koju naasta ning seda rahvusvaheliselt tunnustatud maksimaalse haiglas viibimise aja jooksul. Lisaks sellele eristas uuring koletsüstektoomiaid, mis tehti minimaalselt invasiivsel viisil (st laparoskoopiliselt) vs muul invasiivsel viisil, mis eeldab palju pikemat haiglaravi.</t>
    </r>
    <r>
      <rPr>
        <vertAlign val="superscript"/>
        <sz val="11"/>
        <color rgb="FF000000"/>
        <rFont val="Times New Roman"/>
        <family val="1"/>
      </rPr>
      <t>1</t>
    </r>
  </si>
  <si>
    <r>
      <t xml:space="preserve">Indikaator varem avaldatud aruandes "Ravi terviklik käsitlus ja osapoolte koostöö Eesti tervishoiusüsteemis" </t>
    </r>
    <r>
      <rPr>
        <b/>
        <vertAlign val="superscript"/>
        <sz val="14"/>
        <color theme="1"/>
        <rFont val="Calibri"/>
        <family val="2"/>
        <charset val="186"/>
        <scheme val="minor"/>
      </rPr>
      <t>1</t>
    </r>
  </si>
  <si>
    <t>Kokku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</si>
</sst>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2" x14ac:knownFonts="1">
    <font>
      <sz val="11"/>
      <color theme="1"/>
      <name val="Calibri"/>
      <family val="2"/>
      <charset val="186"/>
      <scheme val="minor"/>
    </font>
    <font>
      <sz val="12"/>
      <color theme="1"/>
      <name val="Times New Roman"/>
      <family val="1"/>
    </font>
    <font>
      <u/>
      <sz val="11"/>
      <color theme="10"/>
      <name val="Calibri"/>
      <family val="2"/>
      <charset val="186"/>
      <scheme val="minor"/>
    </font>
    <font>
      <b/>
      <sz val="11"/>
      <color theme="1"/>
      <name val="Calibri"/>
      <family val="2"/>
      <charset val="186"/>
      <scheme val="minor"/>
    </font>
    <font>
      <sz val="11"/>
      <color theme="0"/>
      <name val="Calibri"/>
      <family val="2"/>
      <charset val="186"/>
      <scheme val="minor"/>
    </font>
    <font>
      <b/>
      <sz val="11"/>
      <color theme="1"/>
      <name val="Calibri"/>
      <family val="2"/>
      <scheme val="minor"/>
    </font>
    <font>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sz val="11"/>
      <color theme="1"/>
      <name val="Calibri"/>
      <family val="2"/>
      <charset val="186"/>
      <scheme val="minor"/>
    </font>
    <font>
      <sz val="11"/>
      <color rgb="FF00B050"/>
      <name val="Calibri"/>
      <family val="2"/>
      <charset val="186"/>
      <scheme val="minor"/>
    </font>
    <font>
      <b/>
      <sz val="12"/>
      <color rgb="FF2F5597"/>
      <name val="Times New Roman"/>
      <family val="1"/>
      <charset val="186"/>
    </font>
    <font>
      <sz val="11"/>
      <color rgb="FFFF0000"/>
      <name val="Calibri"/>
      <family val="2"/>
      <charset val="186"/>
      <scheme val="minor"/>
    </font>
    <font>
      <b/>
      <sz val="10"/>
      <color rgb="FF2F5597"/>
      <name val="Times New Roman"/>
      <family val="1"/>
      <charset val="186"/>
    </font>
    <font>
      <sz val="11"/>
      <name val="Calibri"/>
      <family val="2"/>
      <charset val="186"/>
      <scheme val="minor"/>
    </font>
    <font>
      <b/>
      <sz val="11"/>
      <name val="Calibri"/>
      <family val="2"/>
      <scheme val="minor"/>
    </font>
    <font>
      <b/>
      <sz val="11"/>
      <color theme="0"/>
      <name val="Calibri"/>
      <family val="2"/>
      <charset val="186"/>
      <scheme val="minor"/>
    </font>
    <font>
      <b/>
      <sz val="14"/>
      <color theme="1"/>
      <name val="Calibri"/>
      <family val="2"/>
      <charset val="186"/>
      <scheme val="minor"/>
    </font>
    <font>
      <b/>
      <vertAlign val="superscript"/>
      <sz val="14"/>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6" fillId="0" borderId="0"/>
    <xf numFmtId="0" fontId="10" fillId="0" borderId="0" applyNumberFormat="0" applyFill="0" applyBorder="0" applyAlignment="0" applyProtection="0"/>
    <xf numFmtId="9" fontId="12" fillId="0" borderId="0" applyFont="0" applyFill="0" applyBorder="0" applyAlignment="0" applyProtection="0"/>
  </cellStyleXfs>
  <cellXfs count="91">
    <xf numFmtId="0" fontId="0" fillId="0" borderId="0" xfId="0"/>
    <xf numFmtId="0" fontId="1" fillId="0" borderId="0" xfId="0" applyFont="1"/>
    <xf numFmtId="49" fontId="0" fillId="0" borderId="0" xfId="0" applyNumberFormat="1"/>
    <xf numFmtId="0" fontId="0" fillId="0" borderId="0" xfId="0" applyAlignment="1">
      <alignment vertical="top" wrapText="1"/>
    </xf>
    <xf numFmtId="0" fontId="2" fillId="0" borderId="0" xfId="1" applyAlignment="1">
      <alignment vertical="center"/>
    </xf>
    <xf numFmtId="0" fontId="2" fillId="0" borderId="0" xfId="1"/>
    <xf numFmtId="0" fontId="0" fillId="0" borderId="1" xfId="0" applyBorder="1"/>
    <xf numFmtId="3" fontId="3" fillId="0" borderId="1" xfId="0" applyNumberFormat="1" applyFont="1" applyBorder="1"/>
    <xf numFmtId="0" fontId="7" fillId="0" borderId="0" xfId="2" applyFont="1" applyAlignment="1">
      <alignment vertical="center"/>
    </xf>
    <xf numFmtId="0" fontId="6" fillId="0" borderId="0" xfId="2"/>
    <xf numFmtId="0" fontId="5" fillId="0" borderId="0" xfId="2" applyFont="1"/>
    <xf numFmtId="0" fontId="6" fillId="2" borderId="1" xfId="2" applyFill="1" applyBorder="1" applyAlignment="1">
      <alignment horizontal="center" vertical="center" wrapText="1"/>
    </xf>
    <xf numFmtId="0" fontId="6" fillId="0" borderId="1" xfId="2" applyBorder="1"/>
    <xf numFmtId="49" fontId="6" fillId="0" borderId="1" xfId="2" applyNumberFormat="1" applyBorder="1" applyAlignment="1">
      <alignment horizontal="center" vertical="center" wrapText="1"/>
    </xf>
    <xf numFmtId="164" fontId="6" fillId="0" borderId="1" xfId="2" applyNumberFormat="1" applyBorder="1" applyAlignment="1">
      <alignment horizontal="center" vertical="center"/>
    </xf>
    <xf numFmtId="0" fontId="6" fillId="0" borderId="1" xfId="2" applyBorder="1" applyAlignment="1">
      <alignment horizontal="center" vertical="center"/>
    </xf>
    <xf numFmtId="165" fontId="6" fillId="0" borderId="1" xfId="2" applyNumberFormat="1" applyBorder="1" applyAlignment="1">
      <alignment horizontal="center" vertical="center"/>
    </xf>
    <xf numFmtId="0" fontId="5" fillId="0" borderId="1" xfId="2" applyFont="1" applyBorder="1"/>
    <xf numFmtId="49" fontId="5" fillId="0" borderId="1" xfId="2" applyNumberFormat="1" applyFont="1" applyBorder="1" applyAlignment="1">
      <alignment horizontal="center" vertical="center" wrapText="1"/>
    </xf>
    <xf numFmtId="164" fontId="5" fillId="0" borderId="1" xfId="2" applyNumberFormat="1" applyFont="1" applyBorder="1" applyAlignment="1">
      <alignment horizontal="center" vertical="center"/>
    </xf>
    <xf numFmtId="165" fontId="3" fillId="0" borderId="1" xfId="2" applyNumberFormat="1" applyFont="1" applyBorder="1" applyAlignment="1">
      <alignment horizontal="center" vertical="center"/>
    </xf>
    <xf numFmtId="0" fontId="6" fillId="2" borderId="2" xfId="2" applyFill="1" applyBorder="1" applyAlignment="1">
      <alignment horizontal="center" vertical="center" wrapText="1"/>
    </xf>
    <xf numFmtId="0" fontId="6" fillId="0" borderId="1" xfId="2" applyFont="1" applyBorder="1"/>
    <xf numFmtId="0" fontId="6" fillId="0" borderId="1" xfId="2" applyBorder="1" applyAlignment="1">
      <alignment horizontal="center"/>
    </xf>
    <xf numFmtId="164" fontId="6" fillId="0" borderId="1" xfId="2" applyNumberFormat="1" applyBorder="1" applyAlignment="1">
      <alignment horizontal="center"/>
    </xf>
    <xf numFmtId="0" fontId="6" fillId="0" borderId="1" xfId="2" applyBorder="1" applyAlignment="1">
      <alignment vertical="center"/>
    </xf>
    <xf numFmtId="0" fontId="5" fillId="0" borderId="1" xfId="2" applyFont="1" applyBorder="1" applyAlignment="1">
      <alignment horizontal="center" vertical="center" wrapText="1"/>
    </xf>
    <xf numFmtId="0" fontId="6" fillId="2" borderId="1" xfId="2" applyFill="1" applyBorder="1" applyAlignment="1">
      <alignment horizontal="center" vertical="center"/>
    </xf>
    <xf numFmtId="0" fontId="6" fillId="2" borderId="4" xfId="2" applyFill="1" applyBorder="1" applyAlignment="1">
      <alignment horizontal="center" vertical="center" wrapText="1"/>
    </xf>
    <xf numFmtId="0" fontId="6" fillId="2" borderId="4" xfId="2" applyFill="1" applyBorder="1" applyAlignment="1">
      <alignment horizontal="center" vertical="center"/>
    </xf>
    <xf numFmtId="0" fontId="5" fillId="0" borderId="1" xfId="2" applyNumberFormat="1" applyFont="1" applyBorder="1" applyAlignment="1">
      <alignment horizontal="center" vertical="center" wrapText="1"/>
    </xf>
    <xf numFmtId="164" fontId="6" fillId="0" borderId="5" xfId="2" applyNumberFormat="1" applyBorder="1" applyAlignment="1">
      <alignment horizontal="center" vertical="center"/>
    </xf>
    <xf numFmtId="0" fontId="5" fillId="0" borderId="1" xfId="2" applyFont="1" applyFill="1" applyBorder="1" applyAlignment="1">
      <alignment horizontal="center"/>
    </xf>
    <xf numFmtId="0" fontId="10" fillId="0" borderId="0" xfId="3"/>
    <xf numFmtId="9" fontId="4" fillId="0" borderId="0" xfId="0" applyNumberFormat="1" applyFont="1"/>
    <xf numFmtId="0" fontId="5" fillId="0" borderId="1" xfId="0" applyFont="1" applyBorder="1" applyAlignment="1">
      <alignment horizontal="right"/>
    </xf>
    <xf numFmtId="0" fontId="13" fillId="0" borderId="0" xfId="0" applyFont="1"/>
    <xf numFmtId="0" fontId="5" fillId="0" borderId="0" xfId="0" applyFont="1" applyAlignment="1">
      <alignment vertical="top" wrapText="1"/>
    </xf>
    <xf numFmtId="0" fontId="14" fillId="0" borderId="0" xfId="0" applyFont="1" applyAlignment="1">
      <alignment horizontal="left" vertical="center"/>
    </xf>
    <xf numFmtId="9" fontId="4" fillId="0" borderId="0" xfId="4" applyFont="1"/>
    <xf numFmtId="0" fontId="14" fillId="0" borderId="0" xfId="0" applyFont="1"/>
    <xf numFmtId="0" fontId="15" fillId="0" borderId="0" xfId="0" applyFont="1"/>
    <xf numFmtId="0" fontId="4" fillId="0" borderId="0" xfId="0" applyFont="1" applyBorder="1" applyAlignment="1">
      <alignment horizontal="center" vertical="top" wrapText="1"/>
    </xf>
    <xf numFmtId="2" fontId="4" fillId="0" borderId="0" xfId="0" applyNumberFormat="1" applyFont="1"/>
    <xf numFmtId="164" fontId="4" fillId="0" borderId="0" xfId="0" applyNumberFormat="1" applyFont="1"/>
    <xf numFmtId="9" fontId="0" fillId="0" borderId="1" xfId="0" applyNumberFormat="1" applyBorder="1" applyAlignment="1">
      <alignment horizontal="right"/>
    </xf>
    <xf numFmtId="9" fontId="3" fillId="0" borderId="1" xfId="0" applyNumberFormat="1" applyFont="1" applyBorder="1" applyAlignment="1">
      <alignment horizontal="right"/>
    </xf>
    <xf numFmtId="0" fontId="16" fillId="0" borderId="0" xfId="0" applyFont="1"/>
    <xf numFmtId="0" fontId="17" fillId="0" borderId="0" xfId="0" applyFont="1"/>
    <xf numFmtId="0" fontId="0" fillId="0" borderId="4" xfId="0" applyFont="1" applyBorder="1"/>
    <xf numFmtId="0" fontId="0" fillId="0" borderId="1" xfId="0" applyFont="1" applyBorder="1"/>
    <xf numFmtId="0" fontId="3" fillId="0" borderId="1" xfId="0" applyFont="1" applyBorder="1"/>
    <xf numFmtId="0" fontId="0" fillId="0" borderId="0" xfId="0" applyFont="1"/>
    <xf numFmtId="0" fontId="4" fillId="0" borderId="4" xfId="0" applyFont="1" applyBorder="1"/>
    <xf numFmtId="0" fontId="4" fillId="0" borderId="1" xfId="0" applyFont="1" applyBorder="1"/>
    <xf numFmtId="3" fontId="19" fillId="0" borderId="1" xfId="0" applyNumberFormat="1" applyFont="1" applyBorder="1"/>
    <xf numFmtId="9" fontId="19" fillId="0" borderId="1" xfId="0" applyNumberFormat="1" applyFont="1" applyBorder="1" applyAlignment="1">
      <alignment horizontal="right"/>
    </xf>
    <xf numFmtId="0" fontId="4" fillId="0" borderId="0" xfId="0" applyFont="1"/>
    <xf numFmtId="0" fontId="5" fillId="0" borderId="2" xfId="0" applyFont="1" applyBorder="1" applyAlignment="1">
      <alignment vertical="center"/>
    </xf>
    <xf numFmtId="0" fontId="0" fillId="0" borderId="0" xfId="0" applyAlignment="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 xfId="0" applyFont="1" applyBorder="1" applyAlignment="1">
      <alignment horizontal="center"/>
    </xf>
    <xf numFmtId="0" fontId="0" fillId="0" borderId="1"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2" xfId="2" applyBorder="1" applyAlignment="1">
      <alignment horizontal="center" vertical="center"/>
    </xf>
    <xf numFmtId="0" fontId="6" fillId="0" borderId="4" xfId="2" applyBorder="1" applyAlignment="1">
      <alignment horizontal="center" vertical="center"/>
    </xf>
    <xf numFmtId="0" fontId="6" fillId="0" borderId="3" xfId="2" applyBorder="1" applyAlignment="1">
      <alignment horizontal="center" vertical="center"/>
    </xf>
    <xf numFmtId="0" fontId="5" fillId="0" borderId="6" xfId="2" applyFont="1" applyBorder="1" applyAlignment="1">
      <alignment horizontal="right"/>
    </xf>
    <xf numFmtId="0" fontId="5" fillId="0" borderId="5" xfId="2" applyFont="1" applyBorder="1" applyAlignment="1">
      <alignment horizontal="right"/>
    </xf>
    <xf numFmtId="0" fontId="6" fillId="2" borderId="1" xfId="2" applyFill="1" applyBorder="1" applyAlignment="1">
      <alignment horizontal="center"/>
    </xf>
    <xf numFmtId="0" fontId="8" fillId="0" borderId="0" xfId="2" applyFont="1" applyAlignment="1">
      <alignment horizontal="left" vertical="top" wrapText="1"/>
    </xf>
    <xf numFmtId="0" fontId="6" fillId="0" borderId="1" xfId="2" applyBorder="1" applyAlignment="1"/>
    <xf numFmtId="0" fontId="6" fillId="2" borderId="6" xfId="2" applyFill="1" applyBorder="1" applyAlignment="1">
      <alignment horizontal="center" vertical="center" wrapText="1"/>
    </xf>
    <xf numFmtId="0" fontId="6" fillId="2" borderId="5" xfId="2" applyFill="1" applyBorder="1" applyAlignment="1">
      <alignment horizontal="center" vertical="center" wrapText="1"/>
    </xf>
    <xf numFmtId="0" fontId="6" fillId="2" borderId="1" xfId="2" applyFill="1" applyBorder="1" applyAlignment="1">
      <alignment horizontal="center" vertical="center" wrapText="1"/>
    </xf>
    <xf numFmtId="0" fontId="6" fillId="2" borderId="1" xfId="2" applyFill="1" applyBorder="1" applyAlignment="1">
      <alignment horizontal="center" vertical="center"/>
    </xf>
    <xf numFmtId="10" fontId="0" fillId="0" borderId="1" xfId="0" applyNumberFormat="1" applyBorder="1"/>
    <xf numFmtId="10" fontId="3" fillId="0" borderId="1" xfId="0" applyNumberFormat="1" applyFont="1" applyBorder="1"/>
    <xf numFmtId="10" fontId="0" fillId="0" borderId="1" xfId="0" applyNumberFormat="1" applyBorder="1" applyAlignment="1">
      <alignment horizontal="right"/>
    </xf>
    <xf numFmtId="10" fontId="3" fillId="0" borderId="1" xfId="0" applyNumberFormat="1" applyFont="1" applyBorder="1" applyAlignment="1">
      <alignment horizontal="right"/>
    </xf>
    <xf numFmtId="0" fontId="17" fillId="0" borderId="1" xfId="0" applyFont="1" applyBorder="1"/>
    <xf numFmtId="10" fontId="17" fillId="0" borderId="1" xfId="0" applyNumberFormat="1" applyFont="1" applyBorder="1" applyAlignment="1">
      <alignment horizontal="right"/>
    </xf>
    <xf numFmtId="10" fontId="19" fillId="0" borderId="1" xfId="0" applyNumberFormat="1" applyFont="1" applyBorder="1" applyAlignment="1">
      <alignment horizontal="right"/>
    </xf>
    <xf numFmtId="0" fontId="20" fillId="0" borderId="0" xfId="2" applyFont="1" applyAlignment="1"/>
    <xf numFmtId="0" fontId="5" fillId="0" borderId="1" xfId="0" applyFont="1" applyBorder="1" applyAlignment="1">
      <alignment horizontal="left"/>
    </xf>
  </cellXfs>
  <cellStyles count="5">
    <cellStyle name="Hyperlink" xfId="1" builtinId="8"/>
    <cellStyle name="Hyperlink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colors>
    <mruColors>
      <color rgb="FF62B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733332289174553E-2"/>
          <c:y val="3.4646439837222182E-2"/>
          <c:w val="0.91210320334861716"/>
          <c:h val="0.52374465365742329"/>
        </c:manualLayout>
      </c:layout>
      <c:barChart>
        <c:barDir val="col"/>
        <c:grouping val="clustered"/>
        <c:varyColors val="0"/>
        <c:ser>
          <c:idx val="3"/>
          <c:order val="0"/>
          <c:tx>
            <c:strRef>
              <c:f>'Aruandesse 2018'!$E$4</c:f>
              <c:strCache>
                <c:ptCount val="1"/>
                <c:pt idx="0">
                  <c:v>2018. a lahtise lõikusega koletsüstekoomia operatsioonid, osakaal</c:v>
                </c:pt>
              </c:strCache>
            </c:strRef>
          </c:tx>
          <c:spPr>
            <a:solidFill>
              <a:srgbClr val="4472C4"/>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invertIfNegative val="0"/>
          <c:dPt>
            <c:idx val="0"/>
            <c:invertIfNegative val="0"/>
            <c:bubble3D val="0"/>
            <c:spPr>
              <a:solidFill>
                <a:srgbClr val="4472C4"/>
              </a:solidFill>
              <a:ln>
                <a:noFill/>
              </a:ln>
              <a:effectLst>
                <a:outerShdw blurRad="44450" dist="22860" dir="5400000" algn="ctr" rotWithShape="0">
                  <a:srgbClr val="4472C4">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1-BEA6-4B01-96A7-5252CE952114}"/>
              </c:ext>
            </c:extLst>
          </c:dPt>
          <c:dPt>
            <c:idx val="2"/>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3-0856-4FF5-9976-07C3A7A1A004}"/>
              </c:ext>
            </c:extLst>
          </c:dPt>
          <c:dPt>
            <c:idx val="7"/>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5-0856-4FF5-9976-07C3A7A1A004}"/>
              </c:ext>
            </c:extLst>
          </c:dPt>
          <c:errBars>
            <c:errBarType val="both"/>
            <c:errValType val="cust"/>
            <c:noEndCap val="0"/>
            <c:plus>
              <c:numRef>
                <c:extLst>
                  <c:ext xmlns:c15="http://schemas.microsoft.com/office/drawing/2012/chart" uri="{02D57815-91ED-43cb-92C2-25804820EDAC}">
                    <c15:fullRef>
                      <c15:sqref>'Aruandesse 2018'!$L$8:$L$29</c15:sqref>
                    </c15:fullRef>
                  </c:ext>
                </c:extLst>
                <c:f>('Aruandesse 2018'!$L$8,'Aruandesse 2018'!$L$10:$L$16,'Aruandesse 2018'!$L$20,'Aruandesse 2018'!$L$23,'Aruandesse 2018'!$L$25,'Aruandesse 2018'!$L$27,'Aruandesse 2018'!$L$29)</c:f>
                <c:numCache>
                  <c:formatCode>General</c:formatCode>
                  <c:ptCount val="13"/>
                  <c:pt idx="0">
                    <c:v>4.1246385678322894E-2</c:v>
                  </c:pt>
                  <c:pt idx="1">
                    <c:v>2.7872840487144515E-2</c:v>
                  </c:pt>
                  <c:pt idx="2">
                    <c:v>2.571912173281507E-2</c:v>
                  </c:pt>
                  <c:pt idx="3">
                    <c:v>4.0187741779335956E-2</c:v>
                  </c:pt>
                  <c:pt idx="4">
                    <c:v>4.3642184059313867E-2</c:v>
                  </c:pt>
                  <c:pt idx="5">
                    <c:v>3.8856296718898231E-2</c:v>
                  </c:pt>
                  <c:pt idx="6">
                    <c:v>3.155210053157783E-2</c:v>
                  </c:pt>
                  <c:pt idx="7">
                    <c:v>1.9359247080808287E-2</c:v>
                  </c:pt>
                  <c:pt idx="8">
                    <c:v>8.8942212981413471E-2</c:v>
                  </c:pt>
                  <c:pt idx="9">
                    <c:v>7.9657743964436423E-2</c:v>
                  </c:pt>
                  <c:pt idx="10">
                    <c:v>6.4588816043611511E-2</c:v>
                  </c:pt>
                  <c:pt idx="11">
                    <c:v>9.2070135101401829E-2</c:v>
                  </c:pt>
                  <c:pt idx="12">
                    <c:v>2.0044630806339662E-2</c:v>
                  </c:pt>
                </c:numCache>
              </c:numRef>
            </c:plus>
            <c:minus>
              <c:numRef>
                <c:extLst>
                  <c:ext xmlns:c15="http://schemas.microsoft.com/office/drawing/2012/chart" uri="{02D57815-91ED-43cb-92C2-25804820EDAC}">
                    <c15:fullRef>
                      <c15:sqref>'Aruandesse 2018'!$K$8:$K$29</c15:sqref>
                    </c15:fullRef>
                  </c:ext>
                </c:extLst>
                <c:f>('Aruandesse 2018'!$K$8,'Aruandesse 2018'!$K$10:$K$16,'Aruandesse 2018'!$K$20,'Aruandesse 2018'!$K$23,'Aruandesse 2018'!$K$25,'Aruandesse 2018'!$K$27,'Aruandesse 2018'!$K$29)</c:f>
                <c:numCache>
                  <c:formatCode>General</c:formatCode>
                  <c:ptCount val="13"/>
                  <c:pt idx="0">
                    <c:v>3.7312533924483221E-2</c:v>
                  </c:pt>
                  <c:pt idx="1">
                    <c:v>2.0049087584478771E-2</c:v>
                  </c:pt>
                  <c:pt idx="2">
                    <c:v>2.2874675622474278E-2</c:v>
                  </c:pt>
                  <c:pt idx="3">
                    <c:v>3.1505636332530104E-2</c:v>
                  </c:pt>
                  <c:pt idx="4">
                    <c:v>2.4276323864290981E-2</c:v>
                  </c:pt>
                  <c:pt idx="5">
                    <c:v>2.6832069144415542E-2</c:v>
                  </c:pt>
                  <c:pt idx="6">
                    <c:v>5.7574975839628298E-3</c:v>
                  </c:pt>
                  <c:pt idx="7">
                    <c:v>1.5820814347664122E-2</c:v>
                  </c:pt>
                  <c:pt idx="8">
                    <c:v>4.5837555980736973E-2</c:v>
                  </c:pt>
                  <c:pt idx="9">
                    <c:v>4.2883954754881826E-2</c:v>
                  </c:pt>
                  <c:pt idx="10">
                    <c:v>3.4000736015235969E-2</c:v>
                  </c:pt>
                  <c:pt idx="11">
                    <c:v>4.4293767903011379E-2</c:v>
                  </c:pt>
                  <c:pt idx="12">
                    <c:v>1.4054925912785246E-2</c:v>
                  </c:pt>
                </c:numCache>
              </c:numRef>
            </c:minus>
          </c:errBars>
          <c:cat>
            <c:multiLvlStrRef>
              <c:extLst>
                <c:ext xmlns:c15="http://schemas.microsoft.com/office/drawing/2012/chart" uri="{02D57815-91ED-43cb-92C2-25804820EDAC}">
                  <c15:fullRef>
                    <c15:sqref>'Aruandesse 2018'!$A$8:$B$29</c15:sqref>
                  </c15:fullRef>
                </c:ext>
              </c:extLst>
              <c:f>('Aruandesse 2018'!$A$8:$B$8,'Aruandesse 2018'!$A$10:$B$16,'Aruandesse 2018'!$A$20:$B$20,'Aruandesse 2018'!$A$23:$B$23,'Aruandesse 2018'!$A$25:$B$25,'Aruandesse 2018'!$A$27:$B$27,'Aruandesse 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 2018'!$E$8:$E$29</c15:sqref>
                  </c15:fullRef>
                </c:ext>
              </c:extLst>
              <c:f>('Aruandesse 2018'!$E$8,'Aruandesse 2018'!$E$10:$E$16,'Aruandesse 2018'!$E$20,'Aruandesse 2018'!$E$23,'Aruandesse 2018'!$E$25,'Aruandesse 2018'!$E$27,'Aruandesse 2018'!$E$29)</c:f>
              <c:numCache>
                <c:formatCode>0.00%</c:formatCode>
                <c:ptCount val="13"/>
                <c:pt idx="0">
                  <c:v>0.25635593220338981</c:v>
                </c:pt>
                <c:pt idx="1">
                  <c:v>6.6350710900473939E-2</c:v>
                </c:pt>
                <c:pt idx="2">
                  <c:v>0.1657397107897664</c:v>
                </c:pt>
                <c:pt idx="3">
                  <c:v>0.125</c:v>
                </c:pt>
                <c:pt idx="4">
                  <c:v>5.1724137931034482E-2</c:v>
                </c:pt>
                <c:pt idx="5">
                  <c:v>7.9245283018867921E-2</c:v>
                </c:pt>
                <c:pt idx="6">
                  <c:v>6.993006993006993E-3</c:v>
                </c:pt>
                <c:pt idx="7">
                  <c:v>7.9120879120879117E-2</c:v>
                </c:pt>
                <c:pt idx="8">
                  <c:v>8.5714285714285715E-2</c:v>
                </c:pt>
                <c:pt idx="9">
                  <c:v>8.4337349397590355E-2</c:v>
                </c:pt>
                <c:pt idx="10">
                  <c:v>6.6666666666666666E-2</c:v>
                </c:pt>
                <c:pt idx="11">
                  <c:v>7.8125E-2</c:v>
                </c:pt>
                <c:pt idx="12">
                  <c:v>4.4827586206896551E-2</c:v>
                </c:pt>
              </c:numCache>
            </c:numRef>
          </c:val>
          <c:extLst>
            <c:ext xmlns:c15="http://schemas.microsoft.com/office/drawing/2012/chart" uri="{02D57815-91ED-43cb-92C2-25804820EDAC}">
              <c15:categoryFilterExceptions>
                <c15:categoryFilterException>
                  <c15:sqref>'Aruandesse 2018'!$E$28</c15:sqref>
                  <c15:spPr xmlns:c15="http://schemas.microsoft.com/office/drawing/2012/chart">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15:spPr>
                  <c15:invertIfNegative val="0"/>
                  <c15:bubble3D val="0"/>
                </c15:categoryFilterException>
              </c15:categoryFilterExceptions>
            </c:ext>
            <c:ext xmlns:c16="http://schemas.microsoft.com/office/drawing/2014/chart" uri="{C3380CC4-5D6E-409C-BE32-E72D297353CC}">
              <c16:uniqueId val="{00000008-BEA6-4B01-96A7-5252CE952114}"/>
            </c:ext>
          </c:extLst>
        </c:ser>
        <c:dLbls>
          <c:showLegendKey val="0"/>
          <c:showVal val="0"/>
          <c:showCatName val="0"/>
          <c:showSerName val="0"/>
          <c:showPercent val="0"/>
          <c:showBubbleSize val="0"/>
        </c:dLbls>
        <c:gapWidth val="75"/>
        <c:axId val="216678032"/>
        <c:axId val="216677472"/>
      </c:barChart>
      <c:lineChart>
        <c:grouping val="standard"/>
        <c:varyColors val="0"/>
        <c:ser>
          <c:idx val="2"/>
          <c:order val="1"/>
          <c:tx>
            <c:v>2018 kõikide teenuseosutajate keskmine</c:v>
          </c:tx>
          <c:spPr>
            <a:ln>
              <a:solidFill>
                <a:srgbClr val="FF0000"/>
              </a:solidFill>
            </a:ln>
          </c:spPr>
          <c:marker>
            <c:symbol val="none"/>
          </c:marker>
          <c:cat>
            <c:multiLvlStrRef>
              <c:extLst>
                <c:ext xmlns:c15="http://schemas.microsoft.com/office/drawing/2012/chart" uri="{02D57815-91ED-43cb-92C2-25804820EDAC}">
                  <c15:fullRef>
                    <c15:sqref>'Aruandesse 2018'!$A$8:$B$29</c15:sqref>
                  </c15:fullRef>
                </c:ext>
              </c:extLst>
              <c:f>('Aruandesse 2018'!$A$8:$B$8,'Aruandesse 2018'!$A$10:$B$16,'Aruandesse 2018'!$A$20:$B$20,'Aruandesse 2018'!$A$23:$B$23,'Aruandesse 2018'!$A$25:$B$25,'Aruandesse 2018'!$A$27:$B$27,'Aruandesse 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 2018'!$G$8:$G$29</c15:sqref>
                  </c15:fullRef>
                </c:ext>
              </c:extLst>
              <c:f>('Aruandesse 2018'!$G$8,'Aruandesse 2018'!$G$10:$G$16,'Aruandesse 2018'!$G$20,'Aruandesse 2018'!$G$23,'Aruandesse 2018'!$G$25,'Aruandesse 2018'!$G$27,'Aruandesse 2018'!$G$29)</c:f>
              <c:numCache>
                <c:formatCode>0%</c:formatCode>
                <c:ptCount val="13"/>
                <c:pt idx="0">
                  <c:v>0.10339053997488488</c:v>
                </c:pt>
                <c:pt idx="1">
                  <c:v>0.10339053997488488</c:v>
                </c:pt>
                <c:pt idx="2">
                  <c:v>0.10339053997488488</c:v>
                </c:pt>
                <c:pt idx="3">
                  <c:v>0.10339053997488488</c:v>
                </c:pt>
                <c:pt idx="4">
                  <c:v>0.10339053997488488</c:v>
                </c:pt>
                <c:pt idx="5">
                  <c:v>0.10339053997488488</c:v>
                </c:pt>
                <c:pt idx="6">
                  <c:v>0.10339053997488488</c:v>
                </c:pt>
                <c:pt idx="7">
                  <c:v>0.10339053997488488</c:v>
                </c:pt>
                <c:pt idx="8">
                  <c:v>0.10339053997488488</c:v>
                </c:pt>
                <c:pt idx="9">
                  <c:v>0.10339053997488488</c:v>
                </c:pt>
                <c:pt idx="10">
                  <c:v>0.10339053997488488</c:v>
                </c:pt>
                <c:pt idx="11">
                  <c:v>0.10339053997488488</c:v>
                </c:pt>
                <c:pt idx="12">
                  <c:v>0.10339053997488488</c:v>
                </c:pt>
              </c:numCache>
            </c:numRef>
          </c:val>
          <c:smooth val="0"/>
          <c:extLst>
            <c:ext xmlns:c16="http://schemas.microsoft.com/office/drawing/2014/chart" uri="{C3380CC4-5D6E-409C-BE32-E72D297353CC}">
              <c16:uniqueId val="{00000009-BEA6-4B01-96A7-5252CE952114}"/>
            </c:ext>
          </c:extLst>
        </c:ser>
        <c:ser>
          <c:idx val="0"/>
          <c:order val="2"/>
          <c:tx>
            <c:strRef>
              <c:f>'Aruandesse 2017'!$E$4</c:f>
              <c:strCache>
                <c:ptCount val="1"/>
                <c:pt idx="0">
                  <c:v>2017 lahtise lõikusega koletsüstekoomia operatsioonid, osakaal</c:v>
                </c:pt>
              </c:strCache>
            </c:strRef>
          </c:tx>
          <c:spPr>
            <a:ln>
              <a:noFill/>
            </a:ln>
          </c:spPr>
          <c:marker>
            <c:symbol val="square"/>
            <c:size val="6"/>
            <c:spPr>
              <a:solidFill>
                <a:srgbClr val="FFC000"/>
              </a:solidFill>
              <a:ln>
                <a:noFill/>
              </a:ln>
            </c:spPr>
          </c:marker>
          <c:cat>
            <c:multiLvlStrRef>
              <c:extLst>
                <c:ext xmlns:c15="http://schemas.microsoft.com/office/drawing/2012/chart" uri="{02D57815-91ED-43cb-92C2-25804820EDAC}">
                  <c15:fullRef>
                    <c15:sqref>'Aruandesse 2018'!$A$8:$B$29</c15:sqref>
                  </c15:fullRef>
                </c:ext>
              </c:extLst>
              <c:f>('Aruandesse 2018'!$A$8:$B$8,'Aruandesse 2018'!$A$10:$B$16,'Aruandesse 2018'!$A$20:$B$20,'Aruandesse 2018'!$A$23:$B$23,'Aruandesse 2018'!$A$25:$B$25,'Aruandesse 2018'!$A$27:$B$27,'Aruandesse 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 2017'!$E$8:$E$29</c15:sqref>
                  </c15:fullRef>
                </c:ext>
              </c:extLst>
              <c:f>('Aruandesse 2017'!$E$8,'Aruandesse 2017'!$E$10:$E$16,'Aruandesse 2017'!$E$20,'Aruandesse 2017'!$E$23,'Aruandesse 2017'!$E$25,'Aruandesse 2017'!$E$27,'Aruandesse 2017'!$E$29)</c:f>
              <c:numCache>
                <c:formatCode>0.00%</c:formatCode>
                <c:ptCount val="13"/>
                <c:pt idx="0">
                  <c:v>0.24583333333333332</c:v>
                </c:pt>
                <c:pt idx="1">
                  <c:v>0.10362694300518134</c:v>
                </c:pt>
                <c:pt idx="2">
                  <c:v>0.18244803695150116</c:v>
                </c:pt>
                <c:pt idx="3">
                  <c:v>0.15692307692307692</c:v>
                </c:pt>
                <c:pt idx="4">
                  <c:v>7.3770491803278687E-2</c:v>
                </c:pt>
                <c:pt idx="5">
                  <c:v>7.0175438596491224E-2</c:v>
                </c:pt>
                <c:pt idx="6">
                  <c:v>1.6853932584269662E-2</c:v>
                </c:pt>
                <c:pt idx="7">
                  <c:v>9.1503267973856203E-2</c:v>
                </c:pt>
                <c:pt idx="8">
                  <c:v>8.4745762711864403E-2</c:v>
                </c:pt>
                <c:pt idx="9">
                  <c:v>0.23728813559322035</c:v>
                </c:pt>
                <c:pt idx="10">
                  <c:v>4.8192771084337352E-2</c:v>
                </c:pt>
                <c:pt idx="11">
                  <c:v>9.0909090909090912E-2</c:v>
                </c:pt>
                <c:pt idx="12">
                  <c:v>6.25E-2</c:v>
                </c:pt>
              </c:numCache>
            </c:numRef>
          </c:val>
          <c:smooth val="0"/>
          <c:extLst>
            <c:ext xmlns:c16="http://schemas.microsoft.com/office/drawing/2014/chart" uri="{C3380CC4-5D6E-409C-BE32-E72D297353CC}">
              <c16:uniqueId val="{00000008-E35C-4C32-A900-421DD36878AC}"/>
            </c:ext>
          </c:extLst>
        </c:ser>
        <c:ser>
          <c:idx val="1"/>
          <c:order val="3"/>
          <c:tx>
            <c:v>2017 kõikide teenuseosutajate keskmine</c:v>
          </c:tx>
          <c:spPr>
            <a:ln>
              <a:solidFill>
                <a:srgbClr val="FFC000"/>
              </a:solidFill>
            </a:ln>
          </c:spPr>
          <c:marker>
            <c:symbol val="none"/>
          </c:marker>
          <c:cat>
            <c:multiLvlStrRef>
              <c:extLst>
                <c:ext xmlns:c15="http://schemas.microsoft.com/office/drawing/2012/chart" uri="{02D57815-91ED-43cb-92C2-25804820EDAC}">
                  <c15:fullRef>
                    <c15:sqref>'Aruandesse 2018'!$A$8:$B$29</c15:sqref>
                  </c15:fullRef>
                </c:ext>
              </c:extLst>
              <c:f>('Aruandesse 2018'!$A$8:$B$8,'Aruandesse 2018'!$A$10:$B$16,'Aruandesse 2018'!$A$20:$B$20,'Aruandesse 2018'!$A$23:$B$23,'Aruandesse 2018'!$A$25:$B$25,'Aruandesse 2018'!$A$27:$B$27,'Aruandesse 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 2017'!$G$8:$G$29</c15:sqref>
                  </c15:fullRef>
                </c:ext>
              </c:extLst>
              <c:f>('Aruandesse 2017'!$G$8,'Aruandesse 2017'!$G$10:$G$16,'Aruandesse 2017'!$G$20,'Aruandesse 2017'!$G$23,'Aruandesse 2017'!$G$25,'Aruandesse 2017'!$G$27,'Aruandesse 2017'!$G$29)</c:f>
              <c:numCache>
                <c:formatCode>0%</c:formatCode>
                <c:ptCount val="13"/>
                <c:pt idx="0">
                  <c:v>0.1189446366782007</c:v>
                </c:pt>
                <c:pt idx="1">
                  <c:v>0.1189446366782007</c:v>
                </c:pt>
                <c:pt idx="2">
                  <c:v>0.1189446366782007</c:v>
                </c:pt>
                <c:pt idx="3">
                  <c:v>0.1189446366782007</c:v>
                </c:pt>
                <c:pt idx="4">
                  <c:v>0.1189446366782007</c:v>
                </c:pt>
                <c:pt idx="5">
                  <c:v>0.1189446366782007</c:v>
                </c:pt>
                <c:pt idx="6">
                  <c:v>0.1189446366782007</c:v>
                </c:pt>
                <c:pt idx="7">
                  <c:v>0.1189446366782007</c:v>
                </c:pt>
                <c:pt idx="8">
                  <c:v>0.1189446366782007</c:v>
                </c:pt>
                <c:pt idx="9">
                  <c:v>0.1189446366782007</c:v>
                </c:pt>
                <c:pt idx="10">
                  <c:v>0.1189446366782007</c:v>
                </c:pt>
                <c:pt idx="11">
                  <c:v>0.1189446366782007</c:v>
                </c:pt>
                <c:pt idx="12">
                  <c:v>0.1189446366782007</c:v>
                </c:pt>
              </c:numCache>
            </c:numRef>
          </c:val>
          <c:smooth val="0"/>
          <c:extLst>
            <c:ext xmlns:c16="http://schemas.microsoft.com/office/drawing/2014/chart" uri="{C3380CC4-5D6E-409C-BE32-E72D297353CC}">
              <c16:uniqueId val="{00000009-E35C-4C32-A900-421DD36878AC}"/>
            </c:ext>
          </c:extLst>
        </c:ser>
        <c:dLbls>
          <c:showLegendKey val="0"/>
          <c:showVal val="0"/>
          <c:showCatName val="0"/>
          <c:showSerName val="0"/>
          <c:showPercent val="0"/>
          <c:showBubbleSize val="0"/>
        </c:dLbls>
        <c:marker val="1"/>
        <c:smooth val="0"/>
        <c:axId val="216678032"/>
        <c:axId val="216677472"/>
      </c:lineChart>
      <c:catAx>
        <c:axId val="216678032"/>
        <c:scaling>
          <c:orientation val="minMax"/>
        </c:scaling>
        <c:delete val="0"/>
        <c:axPos val="b"/>
        <c:numFmt formatCode="General" sourceLinked="1"/>
        <c:majorTickMark val="out"/>
        <c:minorTickMark val="none"/>
        <c:tickLblPos val="nextTo"/>
        <c:txPr>
          <a:bodyPr rot="-5400000" vert="horz" anchor="ctr" anchorCtr="1"/>
          <a:lstStyle/>
          <a:p>
            <a:pPr>
              <a:defRPr sz="1000" b="0" i="0" u="none" strike="noStrike" baseline="0">
                <a:solidFill>
                  <a:srgbClr val="000000"/>
                </a:solidFill>
                <a:latin typeface="Calibri"/>
                <a:ea typeface="Calibri"/>
                <a:cs typeface="Calibri"/>
              </a:defRPr>
            </a:pPr>
            <a:endParaRPr lang="et-EE"/>
          </a:p>
        </c:txPr>
        <c:crossAx val="216677472"/>
        <c:crosses val="autoZero"/>
        <c:auto val="1"/>
        <c:lblAlgn val="ctr"/>
        <c:lblOffset val="100"/>
        <c:noMultiLvlLbl val="0"/>
      </c:catAx>
      <c:valAx>
        <c:axId val="216677472"/>
        <c:scaling>
          <c:orientation val="minMax"/>
          <c:max val="0.30000000000000004"/>
          <c:min val="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16678032"/>
        <c:crosses val="autoZero"/>
        <c:crossBetween val="between"/>
        <c:majorUnit val="4.0000000000000008E-2"/>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2.5072023681439935E-2"/>
          <c:y val="0.85476707617085634"/>
          <c:w val="0.96050311519749987"/>
          <c:h val="0.14523288285527219"/>
        </c:manualLayout>
      </c:layout>
      <c:overlay val="0"/>
      <c:txPr>
        <a:bodyPr/>
        <a:lstStyle/>
        <a:p>
          <a:pPr>
            <a:defRPr sz="10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733332289174553E-2"/>
          <c:y val="3.4646439837222182E-2"/>
          <c:w val="0.91210320334861716"/>
          <c:h val="0.52374465365742329"/>
        </c:manualLayout>
      </c:layout>
      <c:barChart>
        <c:barDir val="col"/>
        <c:grouping val="clustered"/>
        <c:varyColors val="0"/>
        <c:ser>
          <c:idx val="3"/>
          <c:order val="0"/>
          <c:tx>
            <c:strRef>
              <c:f>'Aruandesse 2017'!$E$4</c:f>
              <c:strCache>
                <c:ptCount val="1"/>
                <c:pt idx="0">
                  <c:v>2017 lahtise lõikusega koletsüstekoomia operatsioonid, osakaal</c:v>
                </c:pt>
              </c:strCache>
            </c:strRef>
          </c:tx>
          <c:spPr>
            <a:solidFill>
              <a:srgbClr val="4472C4"/>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invertIfNegative val="0"/>
          <c:dPt>
            <c:idx val="0"/>
            <c:invertIfNegative val="0"/>
            <c:bubble3D val="0"/>
            <c:spPr>
              <a:solidFill>
                <a:srgbClr val="4472C4"/>
              </a:solidFill>
              <a:ln>
                <a:noFill/>
              </a:ln>
              <a:effectLst>
                <a:outerShdw blurRad="44450" dist="22860" dir="5400000" algn="ctr" rotWithShape="0">
                  <a:srgbClr val="4472C4">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6-6E83-487E-9B5C-A97CC38C38E2}"/>
              </c:ext>
            </c:extLst>
          </c:dPt>
          <c:dPt>
            <c:idx val="2"/>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3-74EE-44EF-AEEA-4FB8D8CF52B6}"/>
              </c:ext>
            </c:extLst>
          </c:dPt>
          <c:dPt>
            <c:idx val="7"/>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5-74EE-44EF-AEEA-4FB8D8CF52B6}"/>
              </c:ext>
            </c:extLst>
          </c:dPt>
          <c:dPt>
            <c:idx val="14"/>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7-403D-4CB0-9FB3-0C643213737F}"/>
              </c:ext>
            </c:extLst>
          </c:dPt>
          <c:errBars>
            <c:errBarType val="both"/>
            <c:errValType val="cust"/>
            <c:noEndCap val="0"/>
            <c:plus>
              <c:numRef>
                <c:extLst>
                  <c:ext xmlns:c15="http://schemas.microsoft.com/office/drawing/2012/chart" uri="{02D57815-91ED-43cb-92C2-25804820EDAC}">
                    <c15:fullRef>
                      <c15:sqref>'Aruandesse 2017'!$L$8:$L$29</c15:sqref>
                    </c15:fullRef>
                  </c:ext>
                </c:extLst>
                <c:f>('Aruandesse 2017'!$L$8,'Aruandesse 2017'!$L$10:$L$16,'Aruandesse 2017'!$L$20:$L$21,'Aruandesse 2017'!$L$23,'Aruandesse 2017'!$L$25,'Aruandesse 2017'!$L$27:$L$29)</c:f>
                <c:numCache>
                  <c:formatCode>General</c:formatCode>
                  <c:ptCount val="15"/>
                  <c:pt idx="0">
                    <c:v>4.0437263247751071E-2</c:v>
                  </c:pt>
                  <c:pt idx="1">
                    <c:v>3.4410962485186755E-2</c:v>
                  </c:pt>
                  <c:pt idx="2">
                    <c:v>2.7106454565293259E-2</c:v>
                  </c:pt>
                  <c:pt idx="3">
                    <c:v>4.3524021532485857E-2</c:v>
                  </c:pt>
                  <c:pt idx="4">
                    <c:v>3.9813423815590748E-2</c:v>
                  </c:pt>
                  <c:pt idx="5">
                    <c:v>4.8466879888727346E-2</c:v>
                  </c:pt>
                  <c:pt idx="6">
                    <c:v>3.1518934696151614E-2</c:v>
                  </c:pt>
                  <c:pt idx="7">
                    <c:v>2.0392203940338291E-2</c:v>
                  </c:pt>
                  <c:pt idx="8">
                    <c:v>9.8771936229987561E-2</c:v>
                  </c:pt>
                  <c:pt idx="9">
                    <c:v>6.0638030114224216E-2</c:v>
                  </c:pt>
                  <c:pt idx="10">
                    <c:v>0.12246050245336063</c:v>
                  </c:pt>
                  <c:pt idx="11">
                    <c:v>6.9265631754205512E-2</c:v>
                  </c:pt>
                  <c:pt idx="12">
                    <c:v>0.12068299072971161</c:v>
                  </c:pt>
                  <c:pt idx="13">
                    <c:v>7.4166964226689114E-2</c:v>
                  </c:pt>
                  <c:pt idx="14">
                    <c:v>2.3973556638441376E-2</c:v>
                  </c:pt>
                </c:numCache>
              </c:numRef>
            </c:plus>
            <c:minus>
              <c:numRef>
                <c:extLst>
                  <c:ext xmlns:c15="http://schemas.microsoft.com/office/drawing/2012/chart" uri="{02D57815-91ED-43cb-92C2-25804820EDAC}">
                    <c15:fullRef>
                      <c15:sqref>'Aruandesse 2017'!$K$8:$K$29</c15:sqref>
                    </c15:fullRef>
                  </c:ext>
                </c:extLst>
                <c:f>('Aruandesse 2017'!$K$8,'Aruandesse 2017'!$K$10:$K$16,'Aruandesse 2017'!$K$20:$K$21,'Aruandesse 2017'!$K$23,'Aruandesse 2017'!$K$25,'Aruandesse 2017'!$K$27:$K$29)</c:f>
                <c:numCache>
                  <c:formatCode>General</c:formatCode>
                  <c:ptCount val="15"/>
                  <c:pt idx="0">
                    <c:v>3.6401367490743575E-2</c:v>
                  </c:pt>
                  <c:pt idx="1">
                    <c:v>2.6599352858758557E-2</c:v>
                  </c:pt>
                  <c:pt idx="2">
                    <c:v>2.4301672523076606E-2</c:v>
                  </c:pt>
                  <c:pt idx="3">
                    <c:v>3.5508544522750457E-2</c:v>
                  </c:pt>
                  <c:pt idx="4">
                    <c:v>2.6600650151909266E-2</c:v>
                  </c:pt>
                  <c:pt idx="5">
                    <c:v>2.9579519898813293E-2</c:v>
                  </c:pt>
                  <c:pt idx="6">
                    <c:v>1.110578636686275E-2</c:v>
                  </c:pt>
                  <c:pt idx="7">
                    <c:v>1.6987677042891808E-2</c:v>
                  </c:pt>
                  <c:pt idx="8">
                    <c:v>4.8003669759575388E-2</c:v>
                  </c:pt>
                  <c:pt idx="9">
                    <c:v>2.7901976839139263E-2</c:v>
                  </c:pt>
                  <c:pt idx="10">
                    <c:v>9.0341803257793785E-2</c:v>
                  </c:pt>
                  <c:pt idx="11">
                    <c:v>2.9294121743820064E-2</c:v>
                  </c:pt>
                  <c:pt idx="12">
                    <c:v>5.4986833316902774E-2</c:v>
                  </c:pt>
                  <c:pt idx="13">
                    <c:v>1.419133217044382E-2</c:v>
                  </c:pt>
                  <c:pt idx="14">
                    <c:v>1.7653509856240278E-2</c:v>
                  </c:pt>
                </c:numCache>
              </c:numRef>
            </c:minus>
          </c:errBars>
          <c:cat>
            <c:multiLvlStrRef>
              <c:extLst>
                <c:ext xmlns:c15="http://schemas.microsoft.com/office/drawing/2012/chart" uri="{02D57815-91ED-43cb-92C2-25804820EDAC}">
                  <c15:fullRef>
                    <c15:sqref>'Aruandesse 2017'!$A$8:$B$29</c15:sqref>
                  </c15:fullRef>
                </c:ext>
              </c:extLst>
              <c:f>('Aruandesse 2017'!$A$8:$B$8,'Aruandesse 2017'!$A$10:$B$16,'Aruandesse 2017'!$A$20:$B$21,'Aruandesse 2017'!$A$23:$B$23,'Aruandesse 2017'!$A$25:$B$25,'Aruandesse 2017'!$A$27:$B$29)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Narva Haigla</c:v>
                  </c:pt>
                  <c:pt idx="11">
                    <c:v>Rakvere Haigla</c:v>
                  </c:pt>
                  <c:pt idx="12">
                    <c:v>Valga Haigla</c:v>
                  </c:pt>
                  <c:pt idx="13">
                    <c:v>Viljandi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 2017'!$E$8:$E$29</c15:sqref>
                  </c15:fullRef>
                </c:ext>
              </c:extLst>
              <c:f>('Aruandesse 2017'!$E$8,'Aruandesse 2017'!$E$10:$E$16,'Aruandesse 2017'!$E$20:$E$21,'Aruandesse 2017'!$E$23,'Aruandesse 2017'!$E$25,'Aruandesse 2017'!$E$27:$E$29)</c:f>
              <c:numCache>
                <c:formatCode>0.00%</c:formatCode>
                <c:ptCount val="15"/>
                <c:pt idx="0">
                  <c:v>0.24583333333333332</c:v>
                </c:pt>
                <c:pt idx="1">
                  <c:v>0.10362694300518134</c:v>
                </c:pt>
                <c:pt idx="2">
                  <c:v>0.18244803695150116</c:v>
                </c:pt>
                <c:pt idx="3">
                  <c:v>0.15692307692307692</c:v>
                </c:pt>
                <c:pt idx="4">
                  <c:v>7.3770491803278687E-2</c:v>
                </c:pt>
                <c:pt idx="5">
                  <c:v>7.0175438596491224E-2</c:v>
                </c:pt>
                <c:pt idx="6">
                  <c:v>1.6853932584269662E-2</c:v>
                </c:pt>
                <c:pt idx="7">
                  <c:v>9.1503267973856203E-2</c:v>
                </c:pt>
                <c:pt idx="8">
                  <c:v>8.4745762711864403E-2</c:v>
                </c:pt>
                <c:pt idx="9">
                  <c:v>4.9019607843137254E-2</c:v>
                </c:pt>
                <c:pt idx="10">
                  <c:v>0.23728813559322035</c:v>
                </c:pt>
                <c:pt idx="11">
                  <c:v>4.8192771084337352E-2</c:v>
                </c:pt>
                <c:pt idx="12">
                  <c:v>9.0909090909090912E-2</c:v>
                </c:pt>
                <c:pt idx="13">
                  <c:v>1.7241379310344827E-2</c:v>
                </c:pt>
                <c:pt idx="14">
                  <c:v>6.25E-2</c:v>
                </c:pt>
              </c:numCache>
            </c:numRef>
          </c:val>
          <c:extLst>
            <c:ext xmlns:c16="http://schemas.microsoft.com/office/drawing/2014/chart" uri="{C3380CC4-5D6E-409C-BE32-E72D297353CC}">
              <c16:uniqueId val="{00000006-A719-43A0-A150-462B28D8109B}"/>
            </c:ext>
          </c:extLst>
        </c:ser>
        <c:dLbls>
          <c:showLegendKey val="0"/>
          <c:showVal val="0"/>
          <c:showCatName val="0"/>
          <c:showSerName val="0"/>
          <c:showPercent val="0"/>
          <c:showBubbleSize val="0"/>
        </c:dLbls>
        <c:gapWidth val="75"/>
        <c:axId val="216678032"/>
        <c:axId val="216677472"/>
      </c:barChart>
      <c:lineChart>
        <c:grouping val="standard"/>
        <c:varyColors val="0"/>
        <c:ser>
          <c:idx val="2"/>
          <c:order val="1"/>
          <c:tx>
            <c:v>2017 kõikide teenuseosutajate keskmine</c:v>
          </c:tx>
          <c:spPr>
            <a:ln>
              <a:solidFill>
                <a:srgbClr val="FF0000"/>
              </a:solidFill>
            </a:ln>
          </c:spPr>
          <c:marker>
            <c:symbol val="none"/>
          </c:marker>
          <c:cat>
            <c:multiLvlStrRef>
              <c:extLst>
                <c:ext xmlns:c15="http://schemas.microsoft.com/office/drawing/2012/chart" uri="{02D57815-91ED-43cb-92C2-25804820EDAC}">
                  <c15:fullRef>
                    <c15:sqref>'Aruandesse 2017'!$A$8:$B$29</c15:sqref>
                  </c15:fullRef>
                </c:ext>
              </c:extLst>
              <c:f>('Aruandesse 2017'!$A$8:$B$8,'Aruandesse 2017'!$A$10:$B$16,'Aruandesse 2017'!$A$20:$B$21,'Aruandesse 2017'!$A$23:$B$23,'Aruandesse 2017'!$A$25:$B$25,'Aruandesse 2017'!$A$27:$B$29)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Narva Haigla</c:v>
                  </c:pt>
                  <c:pt idx="11">
                    <c:v>Rakvere Haigla</c:v>
                  </c:pt>
                  <c:pt idx="12">
                    <c:v>Valga Haigla</c:v>
                  </c:pt>
                  <c:pt idx="13">
                    <c:v>Viljandi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 2017'!$G$8:$G$29</c15:sqref>
                  </c15:fullRef>
                </c:ext>
              </c:extLst>
              <c:f>('Aruandesse 2017'!$G$8,'Aruandesse 2017'!$G$10:$G$16,'Aruandesse 2017'!$G$20:$G$21,'Aruandesse 2017'!$G$23,'Aruandesse 2017'!$G$25,'Aruandesse 2017'!$G$27:$G$29)</c:f>
              <c:numCache>
                <c:formatCode>0%</c:formatCode>
                <c:ptCount val="15"/>
                <c:pt idx="0">
                  <c:v>0.1189446366782007</c:v>
                </c:pt>
                <c:pt idx="1">
                  <c:v>0.1189446366782007</c:v>
                </c:pt>
                <c:pt idx="2">
                  <c:v>0.1189446366782007</c:v>
                </c:pt>
                <c:pt idx="3">
                  <c:v>0.1189446366782007</c:v>
                </c:pt>
                <c:pt idx="4">
                  <c:v>0.1189446366782007</c:v>
                </c:pt>
                <c:pt idx="5">
                  <c:v>0.1189446366782007</c:v>
                </c:pt>
                <c:pt idx="6">
                  <c:v>0.1189446366782007</c:v>
                </c:pt>
                <c:pt idx="7">
                  <c:v>0.1189446366782007</c:v>
                </c:pt>
                <c:pt idx="8">
                  <c:v>0.1189446366782007</c:v>
                </c:pt>
                <c:pt idx="9">
                  <c:v>0.1189446366782007</c:v>
                </c:pt>
                <c:pt idx="10">
                  <c:v>0.1189446366782007</c:v>
                </c:pt>
                <c:pt idx="11">
                  <c:v>0.1189446366782007</c:v>
                </c:pt>
                <c:pt idx="12">
                  <c:v>0.1189446366782007</c:v>
                </c:pt>
                <c:pt idx="13">
                  <c:v>0.1189446366782007</c:v>
                </c:pt>
                <c:pt idx="14">
                  <c:v>0.1189446366782007</c:v>
                </c:pt>
              </c:numCache>
            </c:numRef>
          </c:val>
          <c:smooth val="0"/>
          <c:extLst>
            <c:ext xmlns:c16="http://schemas.microsoft.com/office/drawing/2014/chart" uri="{C3380CC4-5D6E-409C-BE32-E72D297353CC}">
              <c16:uniqueId val="{00000007-A719-43A0-A150-462B28D8109B}"/>
            </c:ext>
          </c:extLst>
        </c:ser>
        <c:dLbls>
          <c:showLegendKey val="0"/>
          <c:showVal val="0"/>
          <c:showCatName val="0"/>
          <c:showSerName val="0"/>
          <c:showPercent val="0"/>
          <c:showBubbleSize val="0"/>
        </c:dLbls>
        <c:marker val="1"/>
        <c:smooth val="0"/>
        <c:axId val="216678032"/>
        <c:axId val="216677472"/>
      </c:lineChart>
      <c:catAx>
        <c:axId val="216678032"/>
        <c:scaling>
          <c:orientation val="minMax"/>
        </c:scaling>
        <c:delete val="0"/>
        <c:axPos val="b"/>
        <c:numFmt formatCode="General" sourceLinked="1"/>
        <c:majorTickMark val="out"/>
        <c:minorTickMark val="none"/>
        <c:tickLblPos val="nextTo"/>
        <c:txPr>
          <a:bodyPr rot="-5400000" vert="horz" anchor="ctr" anchorCtr="1"/>
          <a:lstStyle/>
          <a:p>
            <a:pPr>
              <a:defRPr sz="1000" b="0" i="0" u="none" strike="noStrike" baseline="0">
                <a:solidFill>
                  <a:srgbClr val="000000"/>
                </a:solidFill>
                <a:latin typeface="Calibri"/>
                <a:ea typeface="Calibri"/>
                <a:cs typeface="Calibri"/>
              </a:defRPr>
            </a:pPr>
            <a:endParaRPr lang="et-EE"/>
          </a:p>
        </c:txPr>
        <c:crossAx val="216677472"/>
        <c:crosses val="autoZero"/>
        <c:auto val="1"/>
        <c:lblAlgn val="ctr"/>
        <c:lblOffset val="100"/>
        <c:noMultiLvlLbl val="0"/>
      </c:catAx>
      <c:valAx>
        <c:axId val="216677472"/>
        <c:scaling>
          <c:orientation val="minMax"/>
          <c:max val="0.36000000000000004"/>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16678032"/>
        <c:crosses val="autoZero"/>
        <c:crossBetween val="between"/>
        <c:majorUnit val="4.0000000000000008E-2"/>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2.5072023681439935E-2"/>
          <c:y val="0.85476707617085634"/>
          <c:w val="0.94135919182047956"/>
          <c:h val="8.5845941690943645E-2"/>
        </c:manualLayout>
      </c:layout>
      <c:overlay val="0"/>
      <c:txPr>
        <a:bodyPr/>
        <a:lstStyle/>
        <a:p>
          <a:pPr>
            <a:defRPr sz="10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571500</xdr:colOff>
      <xdr:row>30</xdr:row>
      <xdr:rowOff>180975</xdr:rowOff>
    </xdr:to>
    <xdr:sp macro="" textlink="">
      <xdr:nvSpPr>
        <xdr:cNvPr id="2" name="Rectangle 1">
          <a:extLst>
            <a:ext uri="{FF2B5EF4-FFF2-40B4-BE49-F238E27FC236}">
              <a16:creationId xmlns:a16="http://schemas.microsoft.com/office/drawing/2014/main" id="{1029075B-0525-4823-8ABF-2CA7DD953DC4}"/>
            </a:ext>
          </a:extLst>
        </xdr:cNvPr>
        <xdr:cNvSpPr/>
      </xdr:nvSpPr>
      <xdr:spPr>
        <a:xfrm>
          <a:off x="0" y="0"/>
          <a:ext cx="6057900" cy="5905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lang="et-EE" sz="1200" b="1" i="0" u="none">
              <a:solidFill>
                <a:schemeClr val="accent1">
                  <a:lumMod val="75000"/>
                </a:schemeClr>
              </a:solidFill>
              <a:latin typeface="Times New Roman" panose="02020603050405020304" pitchFamily="18" charset="0"/>
              <a:ea typeface="+mn-ea"/>
              <a:cs typeface="Times New Roman" panose="02020603050405020304" pitchFamily="18" charset="0"/>
            </a:rPr>
            <a:t>Indikaator 4d. LAHTISE LÕIKUSEGA</a:t>
          </a:r>
          <a:r>
            <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rPr>
            <a:t> KOLETSÜSTEKTOOMIA OSATÄHTSUS</a:t>
          </a:r>
        </a:p>
        <a:p>
          <a:pPr eaLnBrk="1" fontAlgn="auto" latinLnBrk="0" hangingPunct="1"/>
          <a:endPar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endParaRPr>
        </a:p>
        <a:p>
          <a:pPr eaLnBrk="1" fontAlgn="auto" latinLnBrk="0" hangingPunct="1"/>
          <a:r>
            <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rPr>
            <a:t>N</a:t>
          </a:r>
          <a:r>
            <a:rPr lang="et-EE" sz="1200" b="1" u="none" baseline="0">
              <a:solidFill>
                <a:schemeClr val="accent1">
                  <a:lumMod val="75000"/>
                </a:schemeClr>
              </a:solidFill>
              <a:latin typeface="Times New Roman" panose="02020603050405020304" pitchFamily="18" charset="0"/>
              <a:cs typeface="Times New Roman" panose="02020603050405020304" pitchFamily="18" charset="0"/>
            </a:rPr>
            <a:t>imetus</a:t>
          </a:r>
        </a:p>
        <a:p>
          <a:pPr algn="l"/>
          <a:r>
            <a:rPr lang="et-EE" sz="1200" baseline="0">
              <a:latin typeface="Times New Roman" panose="02020603050405020304" pitchFamily="18" charset="0"/>
              <a:cs typeface="Times New Roman" panose="02020603050405020304" pitchFamily="18" charset="0"/>
            </a:rPr>
            <a:t>Indikaator näitab statsionaarses ravis lahtise lõikusega tehtud koletsüstektoomia osakaalu kõigist koletsüstektoomiatest. Lahtise lõikusega protseduur </a:t>
          </a:r>
          <a:r>
            <a:rPr lang="et-EE" sz="1200" baseline="0">
              <a:solidFill>
                <a:schemeClr val="dk1"/>
              </a:solidFill>
              <a:latin typeface="Times New Roman" panose="02020603050405020304" pitchFamily="18" charset="0"/>
              <a:ea typeface="+mn-ea"/>
              <a:cs typeface="Times New Roman" panose="02020603050405020304" pitchFamily="18" charset="0"/>
            </a:rPr>
            <a:t>eeldab pikemat haiglaravi. </a:t>
          </a:r>
        </a:p>
        <a:p>
          <a:pPr algn="l"/>
          <a:endParaRPr lang="et-EE" sz="1200" baseline="0">
            <a:latin typeface="Times New Roman" panose="02020603050405020304" pitchFamily="18" charset="0"/>
            <a:cs typeface="Times New Roman" panose="02020603050405020304" pitchFamily="18" charset="0"/>
          </a:endParaRPr>
        </a:p>
        <a:p>
          <a:pPr algn="l"/>
          <a:r>
            <a:rPr lang="en-US" sz="1200" b="1" i="0" u="none">
              <a:solidFill>
                <a:schemeClr val="accent1">
                  <a:lumMod val="75000"/>
                </a:schemeClr>
              </a:solidFill>
              <a:latin typeface="Times New Roman" panose="02020603050405020304" pitchFamily="18" charset="0"/>
              <a:cs typeface="Times New Roman" panose="02020603050405020304" pitchFamily="18" charset="0"/>
            </a:rPr>
            <a:t>Andmete kirjeldus</a:t>
          </a:r>
        </a:p>
        <a:p>
          <a:pPr algn="l"/>
          <a:r>
            <a:rPr lang="et-EE" sz="1200" u="sng">
              <a:latin typeface="Times New Roman" panose="02020603050405020304" pitchFamily="18" charset="0"/>
              <a:cs typeface="Times New Roman" panose="02020603050405020304" pitchFamily="18" charset="0"/>
            </a:rPr>
            <a:t>Arve algus</a:t>
          </a:r>
          <a:r>
            <a:rPr lang="en-US" sz="1200" u="sng">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 01.01</a:t>
          </a:r>
          <a:r>
            <a:rPr lang="et-EE" sz="1200">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31.12</a:t>
          </a:r>
          <a:r>
            <a:rPr lang="et-EE" sz="1200">
              <a:latin typeface="Times New Roman" panose="02020603050405020304" pitchFamily="18" charset="0"/>
              <a:cs typeface="Times New Roman" panose="02020603050405020304" pitchFamily="18" charset="0"/>
            </a:rPr>
            <a:t>.2018</a:t>
          </a:r>
          <a:endParaRPr lang="en-US" sz="1200">
            <a:latin typeface="Times New Roman" panose="02020603050405020304" pitchFamily="18" charset="0"/>
            <a:cs typeface="Times New Roman" panose="02020603050405020304" pitchFamily="18" charset="0"/>
          </a:endParaRPr>
        </a:p>
        <a:p>
          <a:pPr algn="l"/>
          <a:r>
            <a:rPr lang="et-EE" sz="1200" u="sng">
              <a:latin typeface="Times New Roman" panose="02020603050405020304" pitchFamily="18" charset="0"/>
              <a:cs typeface="Times New Roman" panose="02020603050405020304" pitchFamily="18" charset="0"/>
            </a:rPr>
            <a:t>Teenuse tüüp:</a:t>
          </a:r>
          <a:r>
            <a:rPr lang="et-EE" sz="1200" baseline="0">
              <a:latin typeface="Times New Roman" panose="02020603050405020304" pitchFamily="18" charset="0"/>
              <a:cs typeface="Times New Roman" panose="02020603050405020304" pitchFamily="18" charset="0"/>
            </a:rPr>
            <a:t> </a:t>
          </a:r>
          <a:r>
            <a:rPr lang="et-EE" sz="1200" baseline="0">
              <a:solidFill>
                <a:schemeClr val="dk1"/>
              </a:solidFill>
              <a:latin typeface="Times New Roman" panose="02020603050405020304" pitchFamily="18" charset="0"/>
              <a:ea typeface="+mn-ea"/>
              <a:cs typeface="Times New Roman" panose="02020603050405020304" pitchFamily="18" charset="0"/>
            </a:rPr>
            <a:t>statsionaarne</a:t>
          </a:r>
        </a:p>
        <a:p>
          <a:pPr marL="0" marR="0" lvl="0" indent="0" algn="l" defTabSz="914400" eaLnBrk="1" fontAlgn="auto" latinLnBrk="0" hangingPunct="1">
            <a:lnSpc>
              <a:spcPct val="100000"/>
            </a:lnSpc>
            <a:spcBef>
              <a:spcPts val="0"/>
            </a:spcBef>
            <a:spcAft>
              <a:spcPts val="0"/>
            </a:spcAft>
            <a:buClrTx/>
            <a:buSzTx/>
            <a:buFontTx/>
            <a:buNone/>
            <a:tabLst/>
            <a:defRPr/>
          </a:pPr>
          <a:r>
            <a:rPr lang="et-EE" sz="1200" baseline="0">
              <a:solidFill>
                <a:schemeClr val="dk1"/>
              </a:solidFill>
              <a:latin typeface="Times New Roman" panose="02020603050405020304" pitchFamily="18" charset="0"/>
              <a:ea typeface="+mn-ea"/>
              <a:cs typeface="Times New Roman" panose="02020603050405020304" pitchFamily="18" charset="0"/>
            </a:rPr>
            <a:t>Sisaldab kindlustatud ja kindlustamata isikute raviarveid.</a:t>
          </a:r>
          <a:br>
            <a:rPr lang="et-EE" sz="1200" baseline="0">
              <a:solidFill>
                <a:schemeClr val="dk1"/>
              </a:solidFill>
              <a:latin typeface="Times New Roman" panose="02020603050405020304" pitchFamily="18" charset="0"/>
              <a:ea typeface="+mn-ea"/>
              <a:cs typeface="Times New Roman" panose="02020603050405020304" pitchFamily="18" charset="0"/>
            </a:rPr>
          </a:br>
          <a:r>
            <a:rPr lang="et-EE" sz="1200" baseline="0">
              <a:solidFill>
                <a:schemeClr val="dk1"/>
              </a:solidFill>
              <a:latin typeface="Times New Roman" panose="02020603050405020304" pitchFamily="18" charset="0"/>
              <a:ea typeface="+mn-ea"/>
              <a:cs typeface="Times New Roman" panose="02020603050405020304" pitchFamily="18" charset="0"/>
            </a:rPr>
            <a:t>Kaasati kõik vanuserühmad. </a:t>
          </a:r>
        </a:p>
        <a:p>
          <a:r>
            <a:rPr lang="et-EE" sz="1200" u="sng">
              <a:solidFill>
                <a:schemeClr val="dk1"/>
              </a:solidFill>
              <a:latin typeface="Times New Roman" panose="02020603050405020304" pitchFamily="18" charset="0"/>
              <a:ea typeface="+mn-ea"/>
              <a:cs typeface="Times New Roman" panose="02020603050405020304" pitchFamily="18" charset="0"/>
            </a:rPr>
            <a:t>Kõik haigusjuhud:</a:t>
          </a:r>
        </a:p>
        <a:p>
          <a:r>
            <a:rPr lang="et-EE" sz="1200" baseline="0">
              <a:solidFill>
                <a:schemeClr val="tx1"/>
              </a:solidFill>
              <a:latin typeface="Times New Roman" panose="02020603050405020304" pitchFamily="18" charset="0"/>
              <a:ea typeface="+mn-ea"/>
              <a:cs typeface="Times New Roman" panose="02020603050405020304" pitchFamily="18" charset="0"/>
            </a:rPr>
            <a:t>Koletsüstektoomia:</a:t>
          </a:r>
        </a:p>
        <a:p>
          <a:pPr lvl="0"/>
          <a:r>
            <a:rPr lang="et-EE" sz="1200" baseline="0">
              <a:solidFill>
                <a:schemeClr val="tx1"/>
              </a:solidFill>
              <a:latin typeface="Times New Roman" panose="02020603050405020304" pitchFamily="18" charset="0"/>
              <a:ea typeface="+mn-ea"/>
              <a:cs typeface="Times New Roman" panose="02020603050405020304" pitchFamily="18" charset="0"/>
            </a:rPr>
            <a:t>NCSP koodid</a:t>
          </a:r>
        </a:p>
        <a:p>
          <a:pPr lvl="1"/>
          <a:r>
            <a:rPr lang="et-EE" sz="1200" baseline="0">
              <a:solidFill>
                <a:schemeClr val="tx1"/>
              </a:solidFill>
              <a:latin typeface="Times New Roman" panose="02020603050405020304" pitchFamily="18" charset="0"/>
              <a:ea typeface="+mn-ea"/>
              <a:cs typeface="Times New Roman" panose="02020603050405020304" pitchFamily="18" charset="0"/>
            </a:rPr>
            <a:t>JKA20 (koletsüstektoomia)</a:t>
          </a:r>
          <a:br>
            <a:rPr lang="et-EE" sz="1200" baseline="0">
              <a:solidFill>
                <a:schemeClr val="tx1"/>
              </a:solidFill>
              <a:latin typeface="Times New Roman" panose="02020603050405020304" pitchFamily="18" charset="0"/>
              <a:ea typeface="+mn-ea"/>
              <a:cs typeface="Times New Roman" panose="02020603050405020304" pitchFamily="18" charset="0"/>
            </a:rPr>
          </a:br>
          <a:r>
            <a:rPr lang="et-EE" sz="1200" baseline="0">
              <a:solidFill>
                <a:schemeClr val="tx1"/>
              </a:solidFill>
              <a:latin typeface="Times New Roman" panose="02020603050405020304" pitchFamily="18" charset="0"/>
              <a:ea typeface="+mn-ea"/>
              <a:cs typeface="Times New Roman" panose="02020603050405020304" pitchFamily="18" charset="0"/>
            </a:rPr>
            <a:t>JKA21 (laparoskoopiline koletsüstektoomia).</a:t>
          </a:r>
        </a:p>
        <a:p>
          <a:endParaRPr lang="et-EE" sz="1200" b="0" u="none"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0" u="none" baseline="0">
              <a:solidFill>
                <a:schemeClr val="dk1"/>
              </a:solidFill>
              <a:effectLst/>
              <a:latin typeface="Times New Roman" panose="02020603050405020304" pitchFamily="18" charset="0"/>
              <a:ea typeface="+mn-ea"/>
              <a:cs typeface="Times New Roman" panose="02020603050405020304" pitchFamily="18" charset="0"/>
            </a:rPr>
            <a:t>Pikemaajaline haiglaravi</a:t>
          </a:r>
        </a:p>
        <a:p>
          <a:r>
            <a:rPr lang="et-EE" sz="1100" b="1" u="sng">
              <a:solidFill>
                <a:schemeClr val="tx1"/>
              </a:solidFill>
              <a:effectLst/>
              <a:latin typeface="Times New Roman" panose="02020603050405020304" pitchFamily="18" charset="0"/>
              <a:ea typeface="+mn-ea"/>
              <a:cs typeface="Times New Roman" panose="02020603050405020304" pitchFamily="18" charset="0"/>
            </a:rPr>
            <a:t>Koletsüstektoomia:</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baseline="0">
              <a:solidFill>
                <a:schemeClr val="tx1"/>
              </a:solidFill>
              <a:latin typeface="Times New Roman" panose="02020603050405020304" pitchFamily="18" charset="0"/>
              <a:ea typeface="+mn-ea"/>
              <a:cs typeface="Times New Roman" panose="02020603050405020304" pitchFamily="18" charset="0"/>
            </a:rPr>
            <a:t>JKA20 (eeldab pikemat haiglaravi) osakaal kõigist koletsüstektoomia operatsioonidest.</a:t>
          </a:r>
        </a:p>
        <a:p>
          <a:pPr marL="0" marR="0" lvl="0" indent="0" defTabSz="914400" eaLnBrk="1" fontAlgn="auto" latinLnBrk="0" hangingPunct="1">
            <a:lnSpc>
              <a:spcPct val="100000"/>
            </a:lnSpc>
            <a:spcBef>
              <a:spcPts val="0"/>
            </a:spcBef>
            <a:spcAft>
              <a:spcPts val="0"/>
            </a:spcAft>
            <a:buClrTx/>
            <a:buSzTx/>
            <a:buFontTx/>
            <a:buNone/>
            <a:tabLst/>
            <a:defRPr/>
          </a:pPr>
          <a:endParaRPr lang="et-EE" sz="1200" u="none" baseline="0">
            <a:solidFill>
              <a:schemeClr val="tx1"/>
            </a:solidFill>
            <a:latin typeface="Times New Roman" panose="02020603050405020304" pitchFamily="18" charset="0"/>
            <a:ea typeface="+mn-ea"/>
            <a:cs typeface="Times New Roman" panose="02020603050405020304" pitchFamily="18" charset="0"/>
          </a:endParaRP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Välistati surnud patsientide raviarved (arved, kus surma kuupäev oli enne raviarve lõpu kuupäeva või surmakuupäev oli raviarve lõpuga sama kuupäev).</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Kui isikul oli mitu raviarvet ja uus raviarve algas sama kuupäevaga, mis eelmine raviarve lõppes, või järgmisel kuupäeval (päevade vahe ≤1), siis liideti arvete pikkused kokku ja loeti üheks raviepisoodiks (arvesse läks ravi alustanud raviasutuse arve).</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Kui isikul oli peale raviepisoodide loomist veel arveid, mille alguse ja lõpu kuupäev oli sama (0 päeva arved) ja sellele arvele ei järgnenud ega eelnenud  ≤1 päeva jooksul uut arvet, siis need arved välistati (hospitaliseerimist ei toimunud).</a:t>
          </a:r>
        </a:p>
        <a:p>
          <a:pPr eaLnBrk="1" fontAlgn="auto" latinLnBrk="0" hangingPunct="1"/>
          <a:endParaRPr lang="et-EE" sz="1200" u="none" baseline="0">
            <a:solidFill>
              <a:schemeClr val="tx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t-EE" sz="1200">
              <a:solidFill>
                <a:schemeClr val="dk1"/>
              </a:solidFill>
              <a:effectLst/>
              <a:latin typeface="Times New Roman" panose="02020603050405020304" pitchFamily="18" charset="0"/>
              <a:ea typeface="+mn-ea"/>
              <a:cs typeface="Times New Roman" panose="02020603050405020304" pitchFamily="18" charset="0"/>
            </a:rPr>
            <a:t>Lisatud on ka 2017. aasta tulemuste arvutamise metoodika (fail "Kirjeldus 2017").</a:t>
          </a:r>
          <a:endParaRPr lang="et-EE" sz="1200">
            <a:effectLst/>
            <a:latin typeface="Times New Roman" panose="02020603050405020304" pitchFamily="18" charset="0"/>
            <a:cs typeface="Times New Roman" panose="02020603050405020304" pitchFamily="18" charset="0"/>
          </a:endParaRPr>
        </a:p>
        <a:p>
          <a:pPr eaLnBrk="1" fontAlgn="auto" latinLnBrk="0" hangingPunct="1"/>
          <a:endParaRPr lang="et-EE" sz="1200" u="none" baseline="0">
            <a:solidFill>
              <a:schemeClr val="tx1"/>
            </a:solidFill>
            <a:latin typeface="Times New Roman" panose="02020603050405020304" pitchFamily="18" charset="0"/>
            <a:ea typeface="+mn-ea"/>
            <a:cs typeface="Times New Roman" panose="02020603050405020304" pitchFamily="18" charset="0"/>
          </a:endParaRPr>
        </a:p>
        <a:p>
          <a:endParaRPr lang="et-EE" sz="1100" b="0" i="0" u="none" strike="noStrike">
            <a:solidFill>
              <a:schemeClr val="dk1"/>
            </a:solidFill>
            <a:effectLst/>
            <a:latin typeface="+mn-lt"/>
            <a:ea typeface="+mn-ea"/>
            <a:cs typeface="+mn-cs"/>
          </a:endParaRPr>
        </a:p>
        <a:p>
          <a:endParaRPr lang="et-E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133350</xdr:colOff>
      <xdr:row>0</xdr:row>
      <xdr:rowOff>0</xdr:rowOff>
    </xdr:from>
    <xdr:to>
      <xdr:col>17</xdr:col>
      <xdr:colOff>533399</xdr:colOff>
      <xdr:row>32</xdr:row>
      <xdr:rowOff>85724</xdr:rowOff>
    </xdr:to>
    <xdr:graphicFrame macro="">
      <xdr:nvGraphicFramePr>
        <xdr:cNvPr id="2" name="Chart 1">
          <a:extLst>
            <a:ext uri="{FF2B5EF4-FFF2-40B4-BE49-F238E27FC236}">
              <a16:creationId xmlns:a16="http://schemas.microsoft.com/office/drawing/2014/main" id="{8F6EBC39-C7C3-475E-9A16-93A5BB6A2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523874</xdr:colOff>
      <xdr:row>29</xdr:row>
      <xdr:rowOff>42334</xdr:rowOff>
    </xdr:to>
    <xdr:sp macro="" textlink="">
      <xdr:nvSpPr>
        <xdr:cNvPr id="2" name="Rectangle 1">
          <a:extLst>
            <a:ext uri="{FF2B5EF4-FFF2-40B4-BE49-F238E27FC236}">
              <a16:creationId xmlns:a16="http://schemas.microsoft.com/office/drawing/2014/main" id="{EF75F2C3-0BDA-4C5A-9054-0310FC7A06E4}"/>
            </a:ext>
          </a:extLst>
        </xdr:cNvPr>
        <xdr:cNvSpPr/>
      </xdr:nvSpPr>
      <xdr:spPr>
        <a:xfrm>
          <a:off x="0" y="0"/>
          <a:ext cx="6662207" cy="55774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lang="et-EE" sz="1200" b="1" i="0" u="none">
              <a:solidFill>
                <a:schemeClr val="accent1">
                  <a:lumMod val="75000"/>
                </a:schemeClr>
              </a:solidFill>
              <a:latin typeface="Times New Roman" panose="02020603050405020304" pitchFamily="18" charset="0"/>
              <a:ea typeface="+mn-ea"/>
              <a:cs typeface="Times New Roman" panose="02020603050405020304" pitchFamily="18" charset="0"/>
            </a:rPr>
            <a:t>Indikaator 4d. LAHTISE LÕIKUSEGA</a:t>
          </a:r>
          <a:r>
            <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rPr>
            <a:t> KOLETSÜSTEKTOOMIA OSATÄHTSUS</a:t>
          </a:r>
        </a:p>
        <a:p>
          <a:pPr eaLnBrk="1" fontAlgn="auto" latinLnBrk="0" hangingPunct="1"/>
          <a:endPar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endParaRPr>
        </a:p>
        <a:p>
          <a:pPr eaLnBrk="1" fontAlgn="auto" latinLnBrk="0" hangingPunct="1"/>
          <a:r>
            <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rPr>
            <a:t>N</a:t>
          </a:r>
          <a:r>
            <a:rPr lang="et-EE" sz="1200" b="1" u="none" baseline="0">
              <a:solidFill>
                <a:schemeClr val="accent1">
                  <a:lumMod val="75000"/>
                </a:schemeClr>
              </a:solidFill>
              <a:latin typeface="Times New Roman" panose="02020603050405020304" pitchFamily="18" charset="0"/>
              <a:cs typeface="Times New Roman" panose="02020603050405020304" pitchFamily="18" charset="0"/>
            </a:rPr>
            <a:t>imetus</a:t>
          </a:r>
        </a:p>
        <a:p>
          <a:pPr algn="l"/>
          <a:r>
            <a:rPr lang="et-EE" sz="1200" baseline="0">
              <a:latin typeface="Times New Roman" panose="02020603050405020304" pitchFamily="18" charset="0"/>
              <a:cs typeface="Times New Roman" panose="02020603050405020304" pitchFamily="18" charset="0"/>
            </a:rPr>
            <a:t>Indikaator näitab lahtise lõikusega tehtud koletsüstektoomia osakaalu kõigist koletsüstektoomiatest. Lahtise lõikusega protseduur </a:t>
          </a:r>
          <a:r>
            <a:rPr lang="et-EE" sz="1200" baseline="0">
              <a:solidFill>
                <a:schemeClr val="dk1"/>
              </a:solidFill>
              <a:latin typeface="Times New Roman" panose="02020603050405020304" pitchFamily="18" charset="0"/>
              <a:ea typeface="+mn-ea"/>
              <a:cs typeface="Times New Roman" panose="02020603050405020304" pitchFamily="18" charset="0"/>
            </a:rPr>
            <a:t>eeldab pikemat haiglaravi. </a:t>
          </a:r>
        </a:p>
        <a:p>
          <a:pPr algn="l"/>
          <a:endParaRPr lang="et-EE" sz="1200" baseline="0">
            <a:latin typeface="Times New Roman" panose="02020603050405020304" pitchFamily="18" charset="0"/>
            <a:cs typeface="Times New Roman" panose="02020603050405020304" pitchFamily="18" charset="0"/>
          </a:endParaRPr>
        </a:p>
        <a:p>
          <a:pPr algn="l"/>
          <a:r>
            <a:rPr lang="en-US" sz="1200" b="1" i="0" u="none">
              <a:solidFill>
                <a:schemeClr val="accent1">
                  <a:lumMod val="75000"/>
                </a:schemeClr>
              </a:solidFill>
              <a:latin typeface="Times New Roman" panose="02020603050405020304" pitchFamily="18" charset="0"/>
              <a:cs typeface="Times New Roman" panose="02020603050405020304" pitchFamily="18" charset="0"/>
            </a:rPr>
            <a:t>Andmete kirjeldus</a:t>
          </a:r>
        </a:p>
        <a:p>
          <a:pPr algn="l"/>
          <a:r>
            <a:rPr lang="et-EE" sz="1200" u="sng">
              <a:latin typeface="Times New Roman" panose="02020603050405020304" pitchFamily="18" charset="0"/>
              <a:cs typeface="Times New Roman" panose="02020603050405020304" pitchFamily="18" charset="0"/>
            </a:rPr>
            <a:t>Arve algus</a:t>
          </a:r>
          <a:r>
            <a:rPr lang="en-US" sz="1200" u="sng">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 01.01</a:t>
          </a:r>
          <a:r>
            <a:rPr lang="et-EE" sz="1200">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31.12</a:t>
          </a:r>
          <a:r>
            <a:rPr lang="et-EE" sz="1200">
              <a:latin typeface="Times New Roman" panose="02020603050405020304" pitchFamily="18" charset="0"/>
              <a:cs typeface="Times New Roman" panose="02020603050405020304" pitchFamily="18" charset="0"/>
            </a:rPr>
            <a:t>.2017</a:t>
          </a:r>
          <a:endParaRPr lang="en-US" sz="1200">
            <a:latin typeface="Times New Roman" panose="02020603050405020304" pitchFamily="18" charset="0"/>
            <a:cs typeface="Times New Roman" panose="02020603050405020304" pitchFamily="18" charset="0"/>
          </a:endParaRPr>
        </a:p>
        <a:p>
          <a:pPr algn="l"/>
          <a:r>
            <a:rPr lang="et-EE" sz="1200" u="sng">
              <a:latin typeface="Times New Roman" panose="02020603050405020304" pitchFamily="18" charset="0"/>
              <a:cs typeface="Times New Roman" panose="02020603050405020304" pitchFamily="18" charset="0"/>
            </a:rPr>
            <a:t>Ravitüüp:</a:t>
          </a:r>
          <a:r>
            <a:rPr lang="et-EE" sz="1200" baseline="0">
              <a:latin typeface="Times New Roman" panose="02020603050405020304" pitchFamily="18" charset="0"/>
              <a:cs typeface="Times New Roman" panose="02020603050405020304" pitchFamily="18" charset="0"/>
            </a:rPr>
            <a:t> </a:t>
          </a:r>
          <a:r>
            <a:rPr lang="et-EE" sz="1200" baseline="0">
              <a:solidFill>
                <a:schemeClr val="dk1"/>
              </a:solidFill>
              <a:latin typeface="Times New Roman" panose="02020603050405020304" pitchFamily="18" charset="0"/>
              <a:ea typeface="+mn-ea"/>
              <a:cs typeface="Times New Roman" panose="02020603050405020304" pitchFamily="18" charset="0"/>
            </a:rPr>
            <a:t>2 (statsionaarne)</a:t>
          </a:r>
        </a:p>
        <a:p>
          <a:pPr marL="0" marR="0" lvl="0" indent="0" algn="l" defTabSz="914400" eaLnBrk="1" fontAlgn="auto" latinLnBrk="0" hangingPunct="1">
            <a:lnSpc>
              <a:spcPct val="100000"/>
            </a:lnSpc>
            <a:spcBef>
              <a:spcPts val="0"/>
            </a:spcBef>
            <a:spcAft>
              <a:spcPts val="0"/>
            </a:spcAft>
            <a:buClrTx/>
            <a:buSzTx/>
            <a:buFontTx/>
            <a:buNone/>
            <a:tabLst/>
            <a:defRPr/>
          </a:pPr>
          <a:r>
            <a:rPr lang="et-EE" sz="1200" baseline="0">
              <a:solidFill>
                <a:schemeClr val="dk1"/>
              </a:solidFill>
              <a:latin typeface="Times New Roman" panose="02020603050405020304" pitchFamily="18" charset="0"/>
              <a:ea typeface="+mn-ea"/>
              <a:cs typeface="Times New Roman" panose="02020603050405020304" pitchFamily="18" charset="0"/>
            </a:rPr>
            <a:t>Sisaldab kindlustatud, kindlustamata isikute raviarveid.</a:t>
          </a:r>
        </a:p>
        <a:p>
          <a:r>
            <a:rPr lang="et-EE" sz="1200" u="sng">
              <a:solidFill>
                <a:schemeClr val="dk1"/>
              </a:solidFill>
              <a:latin typeface="Times New Roman" panose="02020603050405020304" pitchFamily="18" charset="0"/>
              <a:ea typeface="+mn-ea"/>
              <a:cs typeface="Times New Roman" panose="02020603050405020304" pitchFamily="18" charset="0"/>
            </a:rPr>
            <a:t>Kõik haigusjuhud:</a:t>
          </a:r>
        </a:p>
        <a:p>
          <a:r>
            <a:rPr lang="et-EE" sz="1200" baseline="0">
              <a:solidFill>
                <a:schemeClr val="tx1"/>
              </a:solidFill>
              <a:latin typeface="Times New Roman" panose="02020603050405020304" pitchFamily="18" charset="0"/>
              <a:ea typeface="+mn-ea"/>
              <a:cs typeface="Times New Roman" panose="02020603050405020304" pitchFamily="18" charset="0"/>
            </a:rPr>
            <a:t>Koletsüstektoomia: NCSP koodid JKA20 (koletsüstektoomia); JKA21 (laparoskoopiline koletsüstektoomia).</a:t>
          </a:r>
        </a:p>
        <a:p>
          <a:endParaRPr lang="et-EE" sz="1200" b="0" u="none"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0" u="none" baseline="0">
              <a:solidFill>
                <a:schemeClr val="dk1"/>
              </a:solidFill>
              <a:effectLst/>
              <a:latin typeface="Times New Roman" panose="02020603050405020304" pitchFamily="18" charset="0"/>
              <a:ea typeface="+mn-ea"/>
              <a:cs typeface="Times New Roman" panose="02020603050405020304" pitchFamily="18" charset="0"/>
            </a:rPr>
            <a:t>Pikemaajaline haiglaravi</a:t>
          </a:r>
        </a:p>
        <a:p>
          <a:r>
            <a:rPr lang="et-EE" sz="1100" b="1" u="sng">
              <a:solidFill>
                <a:schemeClr val="tx1"/>
              </a:solidFill>
              <a:effectLst/>
              <a:latin typeface="Times New Roman" panose="02020603050405020304" pitchFamily="18" charset="0"/>
              <a:ea typeface="+mn-ea"/>
              <a:cs typeface="Times New Roman" panose="02020603050405020304" pitchFamily="18" charset="0"/>
            </a:rPr>
            <a:t>Koletsüstektoomia:</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baseline="0">
              <a:solidFill>
                <a:schemeClr val="tx1"/>
              </a:solidFill>
              <a:latin typeface="Times New Roman" panose="02020603050405020304" pitchFamily="18" charset="0"/>
              <a:ea typeface="+mn-ea"/>
              <a:cs typeface="Times New Roman" panose="02020603050405020304" pitchFamily="18" charset="0"/>
            </a:rPr>
            <a:t>JKA20 (eeldab pikemat haiglaravi) osakaal kõigist koletsüstektoomia operatsioonidest.</a:t>
          </a:r>
        </a:p>
        <a:p>
          <a:pPr marL="0" marR="0" lvl="0" indent="0" defTabSz="914400" eaLnBrk="1" fontAlgn="auto" latinLnBrk="0" hangingPunct="1">
            <a:lnSpc>
              <a:spcPct val="100000"/>
            </a:lnSpc>
            <a:spcBef>
              <a:spcPts val="0"/>
            </a:spcBef>
            <a:spcAft>
              <a:spcPts val="0"/>
            </a:spcAft>
            <a:buClrTx/>
            <a:buSzTx/>
            <a:buFontTx/>
            <a:buNone/>
            <a:tabLst/>
            <a:defRPr/>
          </a:pPr>
          <a:endParaRPr lang="et-EE" sz="1200" u="none" baseline="0">
            <a:solidFill>
              <a:schemeClr val="tx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ysClr val="windowText" lastClr="000000"/>
              </a:solidFill>
              <a:latin typeface="Times New Roman" panose="02020603050405020304" pitchFamily="18" charset="0"/>
              <a:ea typeface="+mn-ea"/>
              <a:cs typeface="Times New Roman" panose="02020603050405020304" pitchFamily="18" charset="0"/>
            </a:rPr>
            <a:t>Vanus alates 18. eluaastast</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Välistatud on surnud patsientide raviarved (patsientide need raviarved, kui surma kuupäev on enne raviarve lõpu kuupäeva või kui surmakuupäev on raviarve lõpuga sama kuupäev).</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Kui isikul on mitu raviarvet ja uus raviarve algab sama kuupäevaga, mis eelmine raviarve lõppeb või järgmisel kuupäeval (päevade vahe ≤1), siis liidetakse need raviarve pikkused kokku ja loetakse üheks raviepisoodiks (arvesse läheb ravi alustanud raviasutuse arve).</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Kui isikul peale raviepisoodide loomist on veel arveid, mille alguse ja lõpu kuupäev on sama (0 päeva arved) ja sellele arvele ei järgne ega eelne  ≤1 päeva jooksul uut arvet, siis need arved välistatakse (hospitaliseerimist ei toimunud).</a:t>
          </a:r>
        </a:p>
        <a:p>
          <a:endParaRPr lang="et-EE" sz="1100" b="0" i="0" u="none" strike="noStrike">
            <a:solidFill>
              <a:schemeClr val="dk1"/>
            </a:solidFill>
            <a:effectLst/>
            <a:latin typeface="+mn-lt"/>
            <a:ea typeface="+mn-ea"/>
            <a:cs typeface="+mn-cs"/>
          </a:endParaRPr>
        </a:p>
      </xdr:txBody>
    </xdr:sp>
    <xdr:clientData/>
  </xdr:twoCellAnchor>
  <xdr:twoCellAnchor editAs="oneCell">
    <xdr:from>
      <xdr:col>0</xdr:col>
      <xdr:colOff>0</xdr:colOff>
      <xdr:row>0</xdr:row>
      <xdr:rowOff>0</xdr:rowOff>
    </xdr:from>
    <xdr:to>
      <xdr:col>8</xdr:col>
      <xdr:colOff>271382</xdr:colOff>
      <xdr:row>1</xdr:row>
      <xdr:rowOff>97647</xdr:rowOff>
    </xdr:to>
    <xdr:pic>
      <xdr:nvPicPr>
        <xdr:cNvPr id="3" name="Picture 2">
          <a:extLst>
            <a:ext uri="{FF2B5EF4-FFF2-40B4-BE49-F238E27FC236}">
              <a16:creationId xmlns:a16="http://schemas.microsoft.com/office/drawing/2014/main" id="{A48981B8-A082-4360-8F04-9C286BE58877}"/>
            </a:ext>
          </a:extLst>
        </xdr:cNvPr>
        <xdr:cNvPicPr>
          <a:picLocks noChangeAspect="1"/>
        </xdr:cNvPicPr>
      </xdr:nvPicPr>
      <xdr:blipFill>
        <a:blip xmlns:r="http://schemas.openxmlformats.org/officeDocument/2006/relationships" r:embed="rId1"/>
        <a:stretch>
          <a:fillRect/>
        </a:stretch>
      </xdr:blipFill>
      <xdr:spPr>
        <a:xfrm>
          <a:off x="0" y="0"/>
          <a:ext cx="5182049" cy="298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2</xdr:row>
      <xdr:rowOff>57150</xdr:rowOff>
    </xdr:from>
    <xdr:to>
      <xdr:col>18</xdr:col>
      <xdr:colOff>9524</xdr:colOff>
      <xdr:row>38</xdr:row>
      <xdr:rowOff>161924</xdr:rowOff>
    </xdr:to>
    <xdr:graphicFrame macro="">
      <xdr:nvGraphicFramePr>
        <xdr:cNvPr id="2" name="Chart 1">
          <a:extLst>
            <a:ext uri="{FF2B5EF4-FFF2-40B4-BE49-F238E27FC236}">
              <a16:creationId xmlns:a16="http://schemas.microsoft.com/office/drawing/2014/main" id="{65B3567F-FD8B-4B84-A7C5-25FA6ED5C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zoomScaleNormal="100" workbookViewId="0">
      <selection activeCell="L22" sqref="L22"/>
    </sheetView>
  </sheetViews>
  <sheetFormatPr defaultRowHeight="15" x14ac:dyDescent="0.25"/>
  <sheetData>
    <row r="1" spans="1:13" ht="15.75" x14ac:dyDescent="0.25">
      <c r="A1" s="1"/>
    </row>
    <row r="3" spans="1:13" x14ac:dyDescent="0.25">
      <c r="L3" s="36"/>
      <c r="M3" s="2"/>
    </row>
    <row r="4" spans="1:13" x14ac:dyDescent="0.25">
      <c r="M4" s="2"/>
    </row>
    <row r="5" spans="1:13" x14ac:dyDescent="0.25">
      <c r="M5" s="2"/>
    </row>
    <row r="6" spans="1:13" x14ac:dyDescent="0.25">
      <c r="M6" s="2"/>
    </row>
    <row r="7" spans="1:13" x14ac:dyDescent="0.25">
      <c r="M7" s="2"/>
    </row>
    <row r="8" spans="1:13" x14ac:dyDescent="0.25">
      <c r="M8" s="2"/>
    </row>
    <row r="9" spans="1:13" x14ac:dyDescent="0.25">
      <c r="M9" s="2"/>
    </row>
    <row r="10" spans="1:13" x14ac:dyDescent="0.25">
      <c r="M10" s="2"/>
    </row>
    <row r="11" spans="1:13" x14ac:dyDescent="0.25">
      <c r="M11" s="2"/>
    </row>
    <row r="12" spans="1:13" x14ac:dyDescent="0.25">
      <c r="M12" s="2"/>
    </row>
    <row r="14" spans="1:13" x14ac:dyDescent="0.25">
      <c r="L14" s="36"/>
    </row>
    <row r="26" spans="1:10" ht="15" customHeight="1" x14ac:dyDescent="0.25">
      <c r="A26" s="37" t="s">
        <v>67</v>
      </c>
      <c r="B26" s="3"/>
      <c r="C26" s="3"/>
      <c r="D26" s="3"/>
      <c r="E26" s="3"/>
      <c r="F26" s="3"/>
      <c r="G26" s="3"/>
      <c r="H26" s="3"/>
      <c r="I26" s="3"/>
      <c r="J26" s="3"/>
    </row>
    <row r="27" spans="1:10" x14ac:dyDescent="0.25">
      <c r="A27" s="3"/>
      <c r="B27" s="3"/>
      <c r="C27" s="3"/>
      <c r="D27" s="3"/>
      <c r="E27" s="3"/>
      <c r="F27" s="3"/>
      <c r="G27" s="3"/>
      <c r="H27" s="3"/>
      <c r="I27" s="3"/>
      <c r="J27" s="3"/>
    </row>
    <row r="29" spans="1:10" x14ac:dyDescent="0.25">
      <c r="A29" s="4"/>
    </row>
    <row r="31" spans="1:10" x14ac:dyDescent="0.25">
      <c r="A31"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1"/>
  <sheetViews>
    <sheetView tabSelected="1" topLeftCell="A31" workbookViewId="0">
      <selection activeCell="A62" sqref="A62"/>
    </sheetView>
  </sheetViews>
  <sheetFormatPr defaultRowHeight="15" x14ac:dyDescent="0.25"/>
  <cols>
    <col min="1" max="1" width="13.7109375" customWidth="1"/>
    <col min="2" max="2" width="31.85546875" customWidth="1"/>
    <col min="3" max="3" width="16.85546875" customWidth="1"/>
    <col min="4" max="4" width="21" customWidth="1"/>
    <col min="5" max="5" width="23.7109375" customWidth="1"/>
    <col min="6" max="7" width="17" customWidth="1"/>
    <col min="8" max="8" width="16.5703125" customWidth="1"/>
    <col min="9" max="9" width="13.85546875" customWidth="1"/>
    <col min="10" max="10" width="17.140625" customWidth="1"/>
    <col min="11" max="11" width="16.140625" customWidth="1"/>
  </cols>
  <sheetData>
    <row r="1" spans="1:13" ht="15.75" x14ac:dyDescent="0.25">
      <c r="A1" s="40" t="s">
        <v>74</v>
      </c>
    </row>
    <row r="2" spans="1:13" ht="15.75" x14ac:dyDescent="0.25">
      <c r="A2" s="38"/>
    </row>
    <row r="3" spans="1:13" x14ac:dyDescent="0.25">
      <c r="A3" s="47" t="s">
        <v>73</v>
      </c>
    </row>
    <row r="4" spans="1:13" ht="15" customHeight="1" x14ac:dyDescent="0.25">
      <c r="A4" s="60" t="s">
        <v>0</v>
      </c>
      <c r="B4" s="60" t="s">
        <v>1</v>
      </c>
      <c r="C4" s="65" t="s">
        <v>112</v>
      </c>
      <c r="D4" s="65" t="s">
        <v>113</v>
      </c>
      <c r="E4" s="65" t="s">
        <v>114</v>
      </c>
      <c r="F4" s="68" t="s">
        <v>13</v>
      </c>
    </row>
    <row r="5" spans="1:13" x14ac:dyDescent="0.25">
      <c r="A5" s="60"/>
      <c r="B5" s="60"/>
      <c r="C5" s="66"/>
      <c r="D5" s="66"/>
      <c r="E5" s="66"/>
      <c r="F5" s="68"/>
      <c r="G5" s="52"/>
      <c r="H5" s="52"/>
      <c r="I5" s="52"/>
      <c r="J5" s="52"/>
      <c r="K5" s="52"/>
      <c r="L5" s="52"/>
      <c r="M5" s="52"/>
    </row>
    <row r="6" spans="1:13" x14ac:dyDescent="0.25">
      <c r="A6" s="60"/>
      <c r="B6" s="60"/>
      <c r="C6" s="66"/>
      <c r="D6" s="66"/>
      <c r="E6" s="66"/>
      <c r="F6" s="68"/>
      <c r="G6" s="52"/>
      <c r="H6" s="52"/>
      <c r="I6" s="52"/>
      <c r="J6" s="52"/>
      <c r="K6" s="52"/>
      <c r="L6" s="52"/>
      <c r="M6" s="52"/>
    </row>
    <row r="7" spans="1:13" ht="18.75" customHeight="1" x14ac:dyDescent="0.25">
      <c r="A7" s="60"/>
      <c r="B7" s="60"/>
      <c r="C7" s="67"/>
      <c r="D7" s="67"/>
      <c r="E7" s="67"/>
      <c r="F7" s="68"/>
      <c r="G7" s="57"/>
      <c r="H7" s="57"/>
      <c r="I7" s="42" t="s">
        <v>69</v>
      </c>
      <c r="J7" s="42" t="s">
        <v>70</v>
      </c>
      <c r="K7" s="42" t="s">
        <v>71</v>
      </c>
      <c r="L7" s="42" t="s">
        <v>72</v>
      </c>
      <c r="M7" s="52"/>
    </row>
    <row r="8" spans="1:13" x14ac:dyDescent="0.25">
      <c r="A8" s="60" t="s">
        <v>2</v>
      </c>
      <c r="B8" s="49" t="s">
        <v>78</v>
      </c>
      <c r="C8" s="6">
        <v>472</v>
      </c>
      <c r="D8" s="6">
        <v>121</v>
      </c>
      <c r="E8" s="84">
        <v>0.25635593220338981</v>
      </c>
      <c r="F8" s="45" t="str">
        <f>ROUND(I8*100,0)&amp;-ROUND(J8*100,0)&amp;"%"</f>
        <v>22-30%</v>
      </c>
      <c r="G8" s="34">
        <f t="shared" ref="G8:G30" si="0">$E$31</f>
        <v>0.10339053997488488</v>
      </c>
      <c r="H8" s="39"/>
      <c r="I8" s="43">
        <v>0.21904339827890659</v>
      </c>
      <c r="J8" s="43">
        <v>0.29760231788171271</v>
      </c>
      <c r="K8" s="44">
        <f>E8-I8</f>
        <v>3.7312533924483221E-2</v>
      </c>
      <c r="L8" s="44">
        <f>J8-E8</f>
        <v>4.1246385678322894E-2</v>
      </c>
      <c r="M8" s="52"/>
    </row>
    <row r="9" spans="1:13" x14ac:dyDescent="0.25">
      <c r="A9" s="60"/>
      <c r="B9" s="49" t="s">
        <v>99</v>
      </c>
      <c r="C9" s="6">
        <v>5</v>
      </c>
      <c r="D9" s="6">
        <v>0</v>
      </c>
      <c r="E9" s="84" t="s">
        <v>109</v>
      </c>
      <c r="F9" s="84" t="s">
        <v>109</v>
      </c>
      <c r="G9" s="34">
        <f t="shared" si="0"/>
        <v>0.10339053997488488</v>
      </c>
      <c r="H9" s="39"/>
      <c r="I9" s="43">
        <v>1.1310371620259502E-11</v>
      </c>
      <c r="J9" s="43">
        <v>0.43448146576692781</v>
      </c>
      <c r="K9" s="44" t="e">
        <f t="shared" ref="K9:K31" si="1">E9-I9</f>
        <v>#VALUE!</v>
      </c>
      <c r="L9" s="44" t="e">
        <f t="shared" ref="L9:L31" si="2">J9-E9</f>
        <v>#VALUE!</v>
      </c>
      <c r="M9" s="52"/>
    </row>
    <row r="10" spans="1:13" x14ac:dyDescent="0.25">
      <c r="A10" s="60"/>
      <c r="B10" s="50" t="s">
        <v>79</v>
      </c>
      <c r="C10" s="6">
        <v>422</v>
      </c>
      <c r="D10" s="6">
        <v>28</v>
      </c>
      <c r="E10" s="84">
        <v>6.6350710900473939E-2</v>
      </c>
      <c r="F10" s="45" t="str">
        <f t="shared" ref="F10" si="3">ROUND(I10*100,0)&amp;-ROUND(J10*100,0)&amp;"%"</f>
        <v>5-9%</v>
      </c>
      <c r="G10" s="34">
        <f t="shared" si="0"/>
        <v>0.10339053997488488</v>
      </c>
      <c r="H10" s="39"/>
      <c r="I10" s="43">
        <v>4.6301623315995168E-2</v>
      </c>
      <c r="J10" s="43">
        <v>9.4223551387618454E-2</v>
      </c>
      <c r="K10" s="44">
        <f t="shared" si="1"/>
        <v>2.0049087584478771E-2</v>
      </c>
      <c r="L10" s="44">
        <f t="shared" si="2"/>
        <v>2.7872840487144515E-2</v>
      </c>
      <c r="M10" s="52"/>
    </row>
    <row r="11" spans="1:13" x14ac:dyDescent="0.25">
      <c r="A11" s="60"/>
      <c r="B11" s="51" t="s">
        <v>3</v>
      </c>
      <c r="C11" s="51">
        <v>899</v>
      </c>
      <c r="D11" s="51">
        <v>149</v>
      </c>
      <c r="E11" s="85">
        <v>0.1657397107897664</v>
      </c>
      <c r="F11" s="46" t="str">
        <f t="shared" ref="F11:F31" si="4">ROUND(I11*100,0)&amp;-ROUND(J11*100,0)&amp;"%"</f>
        <v>14-19%</v>
      </c>
      <c r="G11" s="34">
        <f t="shared" si="0"/>
        <v>0.10339053997488488</v>
      </c>
      <c r="H11" s="39"/>
      <c r="I11" s="43">
        <v>0.14286503516729213</v>
      </c>
      <c r="J11" s="43">
        <v>0.19145883252258147</v>
      </c>
      <c r="K11" s="44">
        <f t="shared" si="1"/>
        <v>2.2874675622474278E-2</v>
      </c>
      <c r="L11" s="44">
        <f t="shared" si="2"/>
        <v>2.571912173281507E-2</v>
      </c>
      <c r="M11" s="52"/>
    </row>
    <row r="12" spans="1:13" x14ac:dyDescent="0.25">
      <c r="A12" s="60" t="s">
        <v>4</v>
      </c>
      <c r="B12" s="50" t="s">
        <v>80</v>
      </c>
      <c r="C12" s="6">
        <v>328</v>
      </c>
      <c r="D12" s="6">
        <v>41</v>
      </c>
      <c r="E12" s="84">
        <v>0.125</v>
      </c>
      <c r="F12" s="45" t="str">
        <f t="shared" si="4"/>
        <v>9-17%</v>
      </c>
      <c r="G12" s="34">
        <f t="shared" si="0"/>
        <v>0.10339053997488488</v>
      </c>
      <c r="H12" s="39"/>
      <c r="I12" s="43">
        <v>9.3494363667469896E-2</v>
      </c>
      <c r="J12" s="43">
        <v>0.16518774177933596</v>
      </c>
      <c r="K12" s="44">
        <f t="shared" si="1"/>
        <v>3.1505636332530104E-2</v>
      </c>
      <c r="L12" s="44">
        <f t="shared" si="2"/>
        <v>4.0187741779335956E-2</v>
      </c>
      <c r="M12" s="52"/>
    </row>
    <row r="13" spans="1:13" x14ac:dyDescent="0.25">
      <c r="A13" s="60"/>
      <c r="B13" s="50" t="s">
        <v>81</v>
      </c>
      <c r="C13" s="6">
        <v>174</v>
      </c>
      <c r="D13" s="6">
        <v>9</v>
      </c>
      <c r="E13" s="84">
        <v>5.1724137931034482E-2</v>
      </c>
      <c r="F13" s="45" t="str">
        <f t="shared" si="4"/>
        <v>3-10%</v>
      </c>
      <c r="G13" s="34">
        <f t="shared" si="0"/>
        <v>0.10339053997488488</v>
      </c>
      <c r="H13" s="39"/>
      <c r="I13" s="43">
        <v>2.7447814066743501E-2</v>
      </c>
      <c r="J13" s="43">
        <v>9.5366321990348349E-2</v>
      </c>
      <c r="K13" s="44">
        <f t="shared" si="1"/>
        <v>2.4276323864290981E-2</v>
      </c>
      <c r="L13" s="44">
        <f t="shared" si="2"/>
        <v>4.3642184059313867E-2</v>
      </c>
      <c r="M13" s="52"/>
    </row>
    <row r="14" spans="1:13" x14ac:dyDescent="0.25">
      <c r="A14" s="60"/>
      <c r="B14" s="50" t="s">
        <v>82</v>
      </c>
      <c r="C14" s="6">
        <v>265</v>
      </c>
      <c r="D14" s="6">
        <v>21</v>
      </c>
      <c r="E14" s="84">
        <v>7.9245283018867921E-2</v>
      </c>
      <c r="F14" s="45" t="str">
        <f t="shared" si="4"/>
        <v>5-12%</v>
      </c>
      <c r="G14" s="34">
        <f t="shared" si="0"/>
        <v>0.10339053997488488</v>
      </c>
      <c r="H14" s="39"/>
      <c r="I14" s="43">
        <v>5.2413213874452379E-2</v>
      </c>
      <c r="J14" s="43">
        <v>0.11810157973776615</v>
      </c>
      <c r="K14" s="44">
        <f t="shared" si="1"/>
        <v>2.6832069144415542E-2</v>
      </c>
      <c r="L14" s="44">
        <f t="shared" si="2"/>
        <v>3.8856296718898231E-2</v>
      </c>
      <c r="M14" s="52"/>
    </row>
    <row r="15" spans="1:13" x14ac:dyDescent="0.25">
      <c r="A15" s="60"/>
      <c r="B15" s="50" t="s">
        <v>83</v>
      </c>
      <c r="C15" s="6">
        <v>143</v>
      </c>
      <c r="D15" s="6">
        <v>1</v>
      </c>
      <c r="E15" s="84">
        <v>6.993006993006993E-3</v>
      </c>
      <c r="F15" s="45" t="str">
        <f t="shared" si="4"/>
        <v>0-4%</v>
      </c>
      <c r="G15" s="34">
        <f t="shared" si="0"/>
        <v>0.10339053997488488</v>
      </c>
      <c r="H15" s="39"/>
      <c r="I15" s="43">
        <v>1.2355094090441636E-3</v>
      </c>
      <c r="J15" s="43">
        <v>3.8545107524584822E-2</v>
      </c>
      <c r="K15" s="44">
        <f t="shared" si="1"/>
        <v>5.7574975839628298E-3</v>
      </c>
      <c r="L15" s="44">
        <f t="shared" si="2"/>
        <v>3.155210053157783E-2</v>
      </c>
      <c r="M15" s="52"/>
    </row>
    <row r="16" spans="1:13" x14ac:dyDescent="0.25">
      <c r="A16" s="60"/>
      <c r="B16" s="51" t="s">
        <v>5</v>
      </c>
      <c r="C16" s="51">
        <v>910</v>
      </c>
      <c r="D16" s="51">
        <v>72</v>
      </c>
      <c r="E16" s="85">
        <v>7.9120879120879117E-2</v>
      </c>
      <c r="F16" s="46" t="str">
        <f t="shared" si="4"/>
        <v>6-10%</v>
      </c>
      <c r="G16" s="34">
        <f t="shared" si="0"/>
        <v>0.10339053997488488</v>
      </c>
      <c r="H16" s="39"/>
      <c r="I16" s="43">
        <v>6.3300064773214995E-2</v>
      </c>
      <c r="J16" s="43">
        <v>9.8480126201687404E-2</v>
      </c>
      <c r="K16" s="44">
        <f t="shared" si="1"/>
        <v>1.5820814347664122E-2</v>
      </c>
      <c r="L16" s="44">
        <f t="shared" si="2"/>
        <v>1.9359247080808287E-2</v>
      </c>
      <c r="M16" s="52"/>
    </row>
    <row r="17" spans="1:13" x14ac:dyDescent="0.25">
      <c r="A17" s="69" t="s">
        <v>6</v>
      </c>
      <c r="B17" s="50" t="s">
        <v>94</v>
      </c>
      <c r="C17" s="6">
        <v>0</v>
      </c>
      <c r="D17" s="6">
        <v>0</v>
      </c>
      <c r="E17" s="84" t="s">
        <v>109</v>
      </c>
      <c r="F17" s="84" t="s">
        <v>109</v>
      </c>
      <c r="G17" s="34">
        <f t="shared" si="0"/>
        <v>0.10339053997488488</v>
      </c>
      <c r="H17" s="39"/>
      <c r="I17" s="43" t="e">
        <v>#DIV/0!</v>
      </c>
      <c r="J17" s="43" t="e">
        <v>#DIV/0!</v>
      </c>
      <c r="K17" s="44" t="e">
        <f t="shared" si="1"/>
        <v>#VALUE!</v>
      </c>
      <c r="L17" s="44" t="e">
        <f t="shared" si="2"/>
        <v>#DIV/0!</v>
      </c>
      <c r="M17" s="52"/>
    </row>
    <row r="18" spans="1:13" x14ac:dyDescent="0.25">
      <c r="A18" s="61"/>
      <c r="B18" s="50" t="s">
        <v>95</v>
      </c>
      <c r="C18" s="6">
        <v>0</v>
      </c>
      <c r="D18" s="6">
        <v>0</v>
      </c>
      <c r="E18" s="84" t="s">
        <v>109</v>
      </c>
      <c r="F18" s="84" t="s">
        <v>109</v>
      </c>
      <c r="G18" s="34">
        <f t="shared" si="0"/>
        <v>0.10339053997488488</v>
      </c>
      <c r="H18" s="39"/>
      <c r="I18" s="43" t="e">
        <v>#DIV/0!</v>
      </c>
      <c r="J18" s="43" t="e">
        <v>#DIV/0!</v>
      </c>
      <c r="K18" s="44" t="e">
        <f t="shared" si="1"/>
        <v>#VALUE!</v>
      </c>
      <c r="L18" s="44" t="e">
        <f t="shared" si="2"/>
        <v>#DIV/0!</v>
      </c>
      <c r="M18" s="52"/>
    </row>
    <row r="19" spans="1:13" x14ac:dyDescent="0.25">
      <c r="A19" s="61"/>
      <c r="B19" s="50" t="s">
        <v>84</v>
      </c>
      <c r="C19" s="6">
        <v>60</v>
      </c>
      <c r="D19" s="6">
        <v>0</v>
      </c>
      <c r="E19" s="84" t="s">
        <v>109</v>
      </c>
      <c r="F19" s="84" t="s">
        <v>109</v>
      </c>
      <c r="G19" s="34">
        <f t="shared" si="0"/>
        <v>0.10339053997488488</v>
      </c>
      <c r="H19" s="39"/>
      <c r="I19" s="43">
        <v>1.5663807592448715E-12</v>
      </c>
      <c r="J19" s="43">
        <v>6.0171622213259369E-2</v>
      </c>
      <c r="K19" s="44" t="e">
        <f t="shared" si="1"/>
        <v>#VALUE!</v>
      </c>
      <c r="L19" s="44" t="e">
        <f t="shared" si="2"/>
        <v>#VALUE!</v>
      </c>
      <c r="M19" s="52"/>
    </row>
    <row r="20" spans="1:13" x14ac:dyDescent="0.25">
      <c r="A20" s="61"/>
      <c r="B20" s="50" t="s">
        <v>85</v>
      </c>
      <c r="C20" s="6">
        <v>70</v>
      </c>
      <c r="D20" s="6">
        <v>6</v>
      </c>
      <c r="E20" s="84">
        <v>8.5714285714285715E-2</v>
      </c>
      <c r="F20" s="45" t="str">
        <f t="shared" si="4"/>
        <v>4-17%</v>
      </c>
      <c r="G20" s="34">
        <f t="shared" si="0"/>
        <v>0.10339053997488488</v>
      </c>
      <c r="H20" s="39"/>
      <c r="I20" s="43">
        <v>3.9876729733548742E-2</v>
      </c>
      <c r="J20" s="43">
        <v>0.17465649869569919</v>
      </c>
      <c r="K20" s="44">
        <f t="shared" si="1"/>
        <v>4.5837555980736973E-2</v>
      </c>
      <c r="L20" s="44">
        <f t="shared" si="2"/>
        <v>8.8942212981413471E-2</v>
      </c>
      <c r="M20" s="52"/>
    </row>
    <row r="21" spans="1:13" x14ac:dyDescent="0.25">
      <c r="A21" s="61"/>
      <c r="B21" s="50" t="s">
        <v>86</v>
      </c>
      <c r="C21" s="6">
        <v>97</v>
      </c>
      <c r="D21" s="6">
        <v>0</v>
      </c>
      <c r="E21" s="84" t="s">
        <v>109</v>
      </c>
      <c r="F21" s="84" t="s">
        <v>109</v>
      </c>
      <c r="G21" s="34">
        <f t="shared" si="0"/>
        <v>0.10339053997488488</v>
      </c>
      <c r="H21" s="39"/>
      <c r="I21" s="43">
        <v>9.9165586190315251E-13</v>
      </c>
      <c r="J21" s="43">
        <v>3.8093893541418615E-2</v>
      </c>
      <c r="K21" s="44" t="e">
        <f t="shared" si="1"/>
        <v>#VALUE!</v>
      </c>
      <c r="L21" s="44" t="e">
        <f t="shared" si="2"/>
        <v>#VALUE!</v>
      </c>
      <c r="M21" s="52"/>
    </row>
    <row r="22" spans="1:13" x14ac:dyDescent="0.25">
      <c r="A22" s="61"/>
      <c r="B22" s="50" t="s">
        <v>87</v>
      </c>
      <c r="C22" s="6">
        <v>29</v>
      </c>
      <c r="D22" s="6">
        <v>0</v>
      </c>
      <c r="E22" s="84" t="s">
        <v>109</v>
      </c>
      <c r="F22" s="84" t="s">
        <v>109</v>
      </c>
      <c r="G22" s="34">
        <f t="shared" si="0"/>
        <v>0.10339053997488488</v>
      </c>
      <c r="H22" s="39"/>
      <c r="I22" s="43">
        <v>3.0449334293551152E-12</v>
      </c>
      <c r="J22" s="43">
        <v>0.11696937854625283</v>
      </c>
      <c r="K22" s="44" t="e">
        <f t="shared" si="1"/>
        <v>#VALUE!</v>
      </c>
      <c r="L22" s="44" t="e">
        <f t="shared" si="2"/>
        <v>#VALUE!</v>
      </c>
      <c r="M22" s="52"/>
    </row>
    <row r="23" spans="1:13" x14ac:dyDescent="0.25">
      <c r="A23" s="61"/>
      <c r="B23" s="50" t="s">
        <v>88</v>
      </c>
      <c r="C23" s="6">
        <v>83</v>
      </c>
      <c r="D23" s="6">
        <v>7</v>
      </c>
      <c r="E23" s="84">
        <v>8.4337349397590355E-2</v>
      </c>
      <c r="F23" s="45" t="str">
        <f t="shared" si="4"/>
        <v>4-16%</v>
      </c>
      <c r="G23" s="34">
        <f t="shared" si="0"/>
        <v>0.10339053997488488</v>
      </c>
      <c r="H23" s="39"/>
      <c r="I23" s="43">
        <v>4.145339464270853E-2</v>
      </c>
      <c r="J23" s="43">
        <v>0.16399509336202678</v>
      </c>
      <c r="K23" s="44">
        <f t="shared" si="1"/>
        <v>4.2883954754881826E-2</v>
      </c>
      <c r="L23" s="44">
        <f t="shared" si="2"/>
        <v>7.9657743964436423E-2</v>
      </c>
      <c r="M23" s="52"/>
    </row>
    <row r="24" spans="1:13" x14ac:dyDescent="0.25">
      <c r="A24" s="61"/>
      <c r="B24" s="50" t="s">
        <v>89</v>
      </c>
      <c r="C24" s="6">
        <v>8</v>
      </c>
      <c r="D24" s="6">
        <v>1</v>
      </c>
      <c r="E24" s="84">
        <v>0.125</v>
      </c>
      <c r="F24" s="45" t="str">
        <f t="shared" si="4"/>
        <v>2-47%</v>
      </c>
      <c r="G24" s="34">
        <f t="shared" si="0"/>
        <v>0.10339053997488488</v>
      </c>
      <c r="H24" s="39"/>
      <c r="I24" s="43">
        <v>2.2417555915328728E-2</v>
      </c>
      <c r="J24" s="43">
        <v>0.47088744942501604</v>
      </c>
      <c r="K24" s="44">
        <f t="shared" si="1"/>
        <v>0.10258244408467126</v>
      </c>
      <c r="L24" s="44">
        <f t="shared" si="2"/>
        <v>0.34588744942501604</v>
      </c>
      <c r="M24" s="52"/>
    </row>
    <row r="25" spans="1:13" x14ac:dyDescent="0.25">
      <c r="A25" s="61"/>
      <c r="B25" s="50" t="s">
        <v>90</v>
      </c>
      <c r="C25" s="6">
        <v>105</v>
      </c>
      <c r="D25" s="6">
        <v>7</v>
      </c>
      <c r="E25" s="84">
        <v>6.6666666666666666E-2</v>
      </c>
      <c r="F25" s="45" t="str">
        <f t="shared" si="4"/>
        <v>3-13%</v>
      </c>
      <c r="G25" s="34">
        <f t="shared" si="0"/>
        <v>0.10339053997488488</v>
      </c>
      <c r="H25" s="39"/>
      <c r="I25" s="43">
        <v>3.2665930651430697E-2</v>
      </c>
      <c r="J25" s="43">
        <v>0.13125548271027818</v>
      </c>
      <c r="K25" s="44">
        <f t="shared" si="1"/>
        <v>3.4000736015235969E-2</v>
      </c>
      <c r="L25" s="44">
        <f t="shared" si="2"/>
        <v>6.4588816043611511E-2</v>
      </c>
      <c r="M25" s="52"/>
    </row>
    <row r="26" spans="1:13" x14ac:dyDescent="0.25">
      <c r="A26" s="61"/>
      <c r="B26" s="50" t="s">
        <v>91</v>
      </c>
      <c r="C26" s="6">
        <v>9</v>
      </c>
      <c r="D26" s="6">
        <v>0</v>
      </c>
      <c r="E26" s="84" t="s">
        <v>109</v>
      </c>
      <c r="F26" s="84" t="s">
        <v>109</v>
      </c>
      <c r="G26" s="34">
        <f t="shared" si="0"/>
        <v>0.10339053997488488</v>
      </c>
      <c r="H26" s="39"/>
      <c r="I26" s="43">
        <v>7.7872873555569292E-12</v>
      </c>
      <c r="J26" s="43">
        <v>0.29914419598115821</v>
      </c>
      <c r="K26" s="44" t="e">
        <f t="shared" si="1"/>
        <v>#VALUE!</v>
      </c>
      <c r="L26" s="44" t="e">
        <f t="shared" si="2"/>
        <v>#VALUE!</v>
      </c>
      <c r="M26" s="52"/>
    </row>
    <row r="27" spans="1:13" x14ac:dyDescent="0.25">
      <c r="A27" s="61"/>
      <c r="B27" s="50" t="s">
        <v>92</v>
      </c>
      <c r="C27" s="6">
        <v>64</v>
      </c>
      <c r="D27" s="6">
        <v>5</v>
      </c>
      <c r="E27" s="84">
        <v>7.8125E-2</v>
      </c>
      <c r="F27" s="45" t="str">
        <f t="shared" si="4"/>
        <v>3-17%</v>
      </c>
      <c r="G27" s="34">
        <f t="shared" si="0"/>
        <v>0.10339053997488488</v>
      </c>
      <c r="H27" s="39"/>
      <c r="I27" s="43">
        <v>3.3831232096988621E-2</v>
      </c>
      <c r="J27" s="43">
        <v>0.17019513510140183</v>
      </c>
      <c r="K27" s="44">
        <f t="shared" si="1"/>
        <v>4.4293767903011379E-2</v>
      </c>
      <c r="L27" s="44">
        <f t="shared" si="2"/>
        <v>9.2070135101401829E-2</v>
      </c>
      <c r="M27" s="52"/>
    </row>
    <row r="28" spans="1:13" x14ac:dyDescent="0.25">
      <c r="A28" s="61"/>
      <c r="B28" s="50" t="s">
        <v>93</v>
      </c>
      <c r="C28" s="6">
        <v>55</v>
      </c>
      <c r="D28" s="6">
        <v>0</v>
      </c>
      <c r="E28" s="84" t="s">
        <v>109</v>
      </c>
      <c r="F28" s="84" t="s">
        <v>109</v>
      </c>
      <c r="G28" s="34">
        <f t="shared" si="0"/>
        <v>0.10339053997488488</v>
      </c>
      <c r="H28" s="39"/>
      <c r="I28" s="43">
        <v>1.6994825896900865E-12</v>
      </c>
      <c r="J28" s="43">
        <v>6.5284653007447485E-2</v>
      </c>
      <c r="K28" s="44" t="e">
        <f t="shared" si="1"/>
        <v>#VALUE!</v>
      </c>
      <c r="L28" s="44" t="e">
        <f t="shared" si="2"/>
        <v>#VALUE!</v>
      </c>
      <c r="M28" s="52"/>
    </row>
    <row r="29" spans="1:13" x14ac:dyDescent="0.25">
      <c r="A29" s="62"/>
      <c r="B29" s="51" t="s">
        <v>7</v>
      </c>
      <c r="C29" s="51">
        <v>580</v>
      </c>
      <c r="D29" s="51">
        <v>26</v>
      </c>
      <c r="E29" s="85">
        <v>4.4827586206896551E-2</v>
      </c>
      <c r="F29" s="46" t="str">
        <f t="shared" si="4"/>
        <v>3-6%</v>
      </c>
      <c r="G29" s="34">
        <f t="shared" si="0"/>
        <v>0.10339053997488488</v>
      </c>
      <c r="H29" s="39"/>
      <c r="I29" s="43">
        <v>3.0772660294111305E-2</v>
      </c>
      <c r="J29" s="43">
        <v>6.4872217013236214E-2</v>
      </c>
      <c r="K29" s="44">
        <f t="shared" si="1"/>
        <v>1.4054925912785246E-2</v>
      </c>
      <c r="L29" s="44">
        <f t="shared" si="2"/>
        <v>2.0044630806339662E-2</v>
      </c>
      <c r="M29" s="52"/>
    </row>
    <row r="30" spans="1:13" x14ac:dyDescent="0.25">
      <c r="A30" s="58" t="s">
        <v>104</v>
      </c>
      <c r="B30" s="50" t="s">
        <v>98</v>
      </c>
      <c r="C30" s="6">
        <v>0</v>
      </c>
      <c r="D30" s="6">
        <v>0</v>
      </c>
      <c r="E30" s="84" t="s">
        <v>109</v>
      </c>
      <c r="F30" s="84" t="s">
        <v>109</v>
      </c>
      <c r="G30" s="34">
        <f t="shared" si="0"/>
        <v>0.10339053997488488</v>
      </c>
      <c r="H30" s="39"/>
      <c r="I30" s="43" t="e">
        <v>#DIV/0!</v>
      </c>
      <c r="J30" s="43" t="e">
        <v>#DIV/0!</v>
      </c>
      <c r="K30" s="44" t="e">
        <f>E30-I30</f>
        <v>#VALUE!</v>
      </c>
      <c r="L30" s="44" t="e">
        <f>J30-E30</f>
        <v>#DIV/0!</v>
      </c>
      <c r="M30" s="52"/>
    </row>
    <row r="31" spans="1:13" x14ac:dyDescent="0.25">
      <c r="A31" s="35" t="s">
        <v>8</v>
      </c>
      <c r="B31" s="6"/>
      <c r="C31" s="7">
        <v>2389</v>
      </c>
      <c r="D31" s="7">
        <v>247</v>
      </c>
      <c r="E31" s="85">
        <v>0.10339053997488488</v>
      </c>
      <c r="F31" s="46" t="str">
        <f t="shared" si="4"/>
        <v>9-12%</v>
      </c>
      <c r="G31" s="57"/>
      <c r="H31" s="57"/>
      <c r="I31" s="43">
        <v>9.1811421263271339E-2</v>
      </c>
      <c r="J31" s="43">
        <v>0.11624308423535019</v>
      </c>
      <c r="K31" s="44">
        <f t="shared" si="1"/>
        <v>1.1579118711613545E-2</v>
      </c>
      <c r="L31" s="44">
        <f t="shared" si="2"/>
        <v>1.285254426046531E-2</v>
      </c>
      <c r="M31" s="52"/>
    </row>
    <row r="32" spans="1:13" x14ac:dyDescent="0.25">
      <c r="A32" s="48" t="s">
        <v>75</v>
      </c>
      <c r="B32" s="41"/>
    </row>
    <row r="33" spans="1:11" x14ac:dyDescent="0.25">
      <c r="A33" s="59" t="s">
        <v>111</v>
      </c>
    </row>
    <row r="34" spans="1:11" x14ac:dyDescent="0.25">
      <c r="A34" t="s">
        <v>110</v>
      </c>
    </row>
    <row r="36" spans="1:11" x14ac:dyDescent="0.25">
      <c r="C36" s="63" t="s">
        <v>105</v>
      </c>
      <c r="D36" s="64"/>
      <c r="E36" s="64"/>
      <c r="F36" s="63" t="s">
        <v>107</v>
      </c>
      <c r="G36" s="63"/>
      <c r="H36" s="63"/>
      <c r="I36" s="63" t="s">
        <v>106</v>
      </c>
      <c r="J36" s="63"/>
      <c r="K36" s="63"/>
    </row>
    <row r="37" spans="1:11" x14ac:dyDescent="0.25">
      <c r="A37" s="60" t="s">
        <v>0</v>
      </c>
      <c r="B37" s="60" t="s">
        <v>1</v>
      </c>
      <c r="C37" s="65" t="s">
        <v>100</v>
      </c>
      <c r="D37" s="65" t="s">
        <v>101</v>
      </c>
      <c r="E37" s="65" t="s">
        <v>102</v>
      </c>
      <c r="F37" s="65" t="s">
        <v>100</v>
      </c>
      <c r="G37" s="65" t="s">
        <v>101</v>
      </c>
      <c r="H37" s="65" t="s">
        <v>102</v>
      </c>
      <c r="I37" s="65" t="s">
        <v>100</v>
      </c>
      <c r="J37" s="65" t="s">
        <v>101</v>
      </c>
      <c r="K37" s="65" t="s">
        <v>102</v>
      </c>
    </row>
    <row r="38" spans="1:11" x14ac:dyDescent="0.25">
      <c r="A38" s="60"/>
      <c r="B38" s="60"/>
      <c r="C38" s="66"/>
      <c r="D38" s="66"/>
      <c r="E38" s="66"/>
      <c r="F38" s="66"/>
      <c r="G38" s="66"/>
      <c r="H38" s="66"/>
      <c r="I38" s="66"/>
      <c r="J38" s="66"/>
      <c r="K38" s="66"/>
    </row>
    <row r="39" spans="1:11" x14ac:dyDescent="0.25">
      <c r="A39" s="60"/>
      <c r="B39" s="60"/>
      <c r="C39" s="66"/>
      <c r="D39" s="66"/>
      <c r="E39" s="66"/>
      <c r="F39" s="66"/>
      <c r="G39" s="66"/>
      <c r="H39" s="66"/>
      <c r="I39" s="66"/>
      <c r="J39" s="66"/>
      <c r="K39" s="66"/>
    </row>
    <row r="40" spans="1:11" ht="42" customHeight="1" x14ac:dyDescent="0.25">
      <c r="A40" s="60"/>
      <c r="B40" s="60"/>
      <c r="C40" s="67"/>
      <c r="D40" s="67"/>
      <c r="E40" s="67"/>
      <c r="F40" s="67"/>
      <c r="G40" s="67"/>
      <c r="H40" s="67"/>
      <c r="I40" s="67"/>
      <c r="J40" s="67"/>
      <c r="K40" s="67"/>
    </row>
    <row r="41" spans="1:11" x14ac:dyDescent="0.25">
      <c r="A41" s="60" t="s">
        <v>2</v>
      </c>
      <c r="B41" s="49" t="s">
        <v>78</v>
      </c>
      <c r="C41" s="6">
        <v>0</v>
      </c>
      <c r="D41" s="6">
        <v>0</v>
      </c>
      <c r="E41" s="84" t="s">
        <v>109</v>
      </c>
      <c r="F41" s="6">
        <v>4</v>
      </c>
      <c r="G41" s="6">
        <v>0</v>
      </c>
      <c r="H41" s="84" t="s">
        <v>109</v>
      </c>
      <c r="I41" s="6">
        <v>468</v>
      </c>
      <c r="J41" s="6">
        <v>121</v>
      </c>
      <c r="K41" s="82">
        <f>J41/I41</f>
        <v>0.25854700854700857</v>
      </c>
    </row>
    <row r="42" spans="1:11" x14ac:dyDescent="0.25">
      <c r="A42" s="60"/>
      <c r="B42" s="49" t="s">
        <v>99</v>
      </c>
      <c r="C42" s="6">
        <v>3</v>
      </c>
      <c r="D42" s="6">
        <v>0</v>
      </c>
      <c r="E42" s="84" t="s">
        <v>109</v>
      </c>
      <c r="F42" s="6">
        <v>2</v>
      </c>
      <c r="G42" s="6">
        <v>0</v>
      </c>
      <c r="H42" s="84" t="s">
        <v>109</v>
      </c>
      <c r="I42" s="6">
        <v>0</v>
      </c>
      <c r="J42" s="6">
        <v>0</v>
      </c>
      <c r="K42" s="84" t="s">
        <v>109</v>
      </c>
    </row>
    <row r="43" spans="1:11" x14ac:dyDescent="0.25">
      <c r="A43" s="60"/>
      <c r="B43" s="50" t="s">
        <v>79</v>
      </c>
      <c r="C43" s="6">
        <v>4</v>
      </c>
      <c r="D43" s="6">
        <v>0</v>
      </c>
      <c r="E43" s="84" t="s">
        <v>109</v>
      </c>
      <c r="F43" s="6">
        <v>4</v>
      </c>
      <c r="G43" s="6">
        <v>0</v>
      </c>
      <c r="H43" s="84" t="s">
        <v>109</v>
      </c>
      <c r="I43" s="6">
        <v>414</v>
      </c>
      <c r="J43" s="6">
        <v>28</v>
      </c>
      <c r="K43" s="82">
        <f t="shared" ref="K43:K49" si="5">J43/I43</f>
        <v>6.7632850241545889E-2</v>
      </c>
    </row>
    <row r="44" spans="1:11" x14ac:dyDescent="0.25">
      <c r="A44" s="60"/>
      <c r="B44" s="51" t="s">
        <v>3</v>
      </c>
      <c r="C44" s="51">
        <f>SUM(C41:C43)</f>
        <v>7</v>
      </c>
      <c r="D44" s="51">
        <f>SUM(D41:D43)</f>
        <v>0</v>
      </c>
      <c r="E44" s="84" t="s">
        <v>109</v>
      </c>
      <c r="F44" s="51">
        <f>SUM(F41:F43)</f>
        <v>10</v>
      </c>
      <c r="G44" s="51">
        <f>SUM(G41:G43)</f>
        <v>0</v>
      </c>
      <c r="H44" s="84" t="s">
        <v>109</v>
      </c>
      <c r="I44" s="51">
        <f>SUM(I41:I43)</f>
        <v>882</v>
      </c>
      <c r="J44" s="51">
        <f>SUM(J41:J43)</f>
        <v>149</v>
      </c>
      <c r="K44" s="83">
        <f t="shared" si="5"/>
        <v>0.16893424036281179</v>
      </c>
    </row>
    <row r="45" spans="1:11" x14ac:dyDescent="0.25">
      <c r="A45" s="60" t="s">
        <v>4</v>
      </c>
      <c r="B45" s="50" t="s">
        <v>80</v>
      </c>
      <c r="C45" s="6">
        <v>0</v>
      </c>
      <c r="D45" s="6">
        <v>0</v>
      </c>
      <c r="E45" s="84" t="s">
        <v>109</v>
      </c>
      <c r="F45" s="6">
        <v>0</v>
      </c>
      <c r="G45" s="6">
        <v>0</v>
      </c>
      <c r="H45" s="84" t="s">
        <v>109</v>
      </c>
      <c r="I45" s="6">
        <v>328</v>
      </c>
      <c r="J45" s="6">
        <v>41</v>
      </c>
      <c r="K45" s="82">
        <f t="shared" si="5"/>
        <v>0.125</v>
      </c>
    </row>
    <row r="46" spans="1:11" x14ac:dyDescent="0.25">
      <c r="A46" s="60"/>
      <c r="B46" s="50" t="s">
        <v>81</v>
      </c>
      <c r="C46" s="6">
        <v>0</v>
      </c>
      <c r="D46" s="6">
        <v>0</v>
      </c>
      <c r="E46" s="84" t="s">
        <v>109</v>
      </c>
      <c r="F46" s="6">
        <v>0</v>
      </c>
      <c r="G46" s="6">
        <v>0</v>
      </c>
      <c r="H46" s="84" t="s">
        <v>109</v>
      </c>
      <c r="I46" s="6">
        <v>174</v>
      </c>
      <c r="J46" s="6">
        <v>9</v>
      </c>
      <c r="K46" s="82">
        <f t="shared" si="5"/>
        <v>5.1724137931034482E-2</v>
      </c>
    </row>
    <row r="47" spans="1:11" x14ac:dyDescent="0.25">
      <c r="A47" s="60"/>
      <c r="B47" s="50" t="s">
        <v>82</v>
      </c>
      <c r="C47" s="6">
        <v>0</v>
      </c>
      <c r="D47" s="6">
        <v>0</v>
      </c>
      <c r="E47" s="84" t="s">
        <v>109</v>
      </c>
      <c r="F47" s="6">
        <v>0</v>
      </c>
      <c r="G47" s="6">
        <v>0</v>
      </c>
      <c r="H47" s="84" t="s">
        <v>109</v>
      </c>
      <c r="I47" s="6">
        <v>265</v>
      </c>
      <c r="J47" s="6">
        <v>21</v>
      </c>
      <c r="K47" s="82">
        <f t="shared" si="5"/>
        <v>7.9245283018867921E-2</v>
      </c>
    </row>
    <row r="48" spans="1:11" x14ac:dyDescent="0.25">
      <c r="A48" s="60"/>
      <c r="B48" s="50" t="s">
        <v>83</v>
      </c>
      <c r="C48" s="6">
        <v>0</v>
      </c>
      <c r="D48" s="6">
        <v>0</v>
      </c>
      <c r="E48" s="84" t="s">
        <v>109</v>
      </c>
      <c r="F48" s="6">
        <v>1</v>
      </c>
      <c r="G48" s="6">
        <v>0</v>
      </c>
      <c r="H48" s="84" t="s">
        <v>109</v>
      </c>
      <c r="I48" s="6">
        <v>142</v>
      </c>
      <c r="J48" s="6">
        <v>1</v>
      </c>
      <c r="K48" s="82">
        <f t="shared" si="5"/>
        <v>7.0422535211267607E-3</v>
      </c>
    </row>
    <row r="49" spans="1:11" x14ac:dyDescent="0.25">
      <c r="A49" s="60"/>
      <c r="B49" s="51" t="s">
        <v>5</v>
      </c>
      <c r="C49" s="51">
        <f>SUM(C45:C48)</f>
        <v>0</v>
      </c>
      <c r="D49" s="51">
        <f>SUM(D45:D48)</f>
        <v>0</v>
      </c>
      <c r="E49" s="84" t="s">
        <v>109</v>
      </c>
      <c r="F49" s="51">
        <f>SUM(F45:F48)</f>
        <v>1</v>
      </c>
      <c r="G49" s="51">
        <f>SUM(G45:G48)</f>
        <v>0</v>
      </c>
      <c r="H49" s="84" t="s">
        <v>109</v>
      </c>
      <c r="I49" s="51">
        <f>SUM(I45:I48)</f>
        <v>909</v>
      </c>
      <c r="J49" s="51">
        <f>SUM(J45:J48)</f>
        <v>72</v>
      </c>
      <c r="K49" s="83">
        <f t="shared" si="5"/>
        <v>7.9207920792079209E-2</v>
      </c>
    </row>
    <row r="50" spans="1:11" x14ac:dyDescent="0.25">
      <c r="A50" s="61"/>
      <c r="B50" s="50" t="s">
        <v>84</v>
      </c>
      <c r="C50" s="6">
        <v>0</v>
      </c>
      <c r="D50" s="6">
        <v>0</v>
      </c>
      <c r="E50" s="84" t="s">
        <v>109</v>
      </c>
      <c r="F50" s="6">
        <v>0</v>
      </c>
      <c r="G50" s="6">
        <v>0</v>
      </c>
      <c r="H50" s="84" t="s">
        <v>109</v>
      </c>
      <c r="I50" s="6">
        <v>60</v>
      </c>
      <c r="J50" s="6">
        <v>0</v>
      </c>
      <c r="K50" s="84" t="s">
        <v>109</v>
      </c>
    </row>
    <row r="51" spans="1:11" x14ac:dyDescent="0.25">
      <c r="A51" s="61"/>
      <c r="B51" s="50" t="s">
        <v>85</v>
      </c>
      <c r="C51" s="6">
        <v>0</v>
      </c>
      <c r="D51" s="6">
        <v>0</v>
      </c>
      <c r="E51" s="84" t="s">
        <v>109</v>
      </c>
      <c r="F51" s="6">
        <v>2</v>
      </c>
      <c r="G51" s="6">
        <v>0</v>
      </c>
      <c r="H51" s="84" t="s">
        <v>109</v>
      </c>
      <c r="I51" s="6">
        <v>68</v>
      </c>
      <c r="J51" s="6">
        <v>6</v>
      </c>
      <c r="K51" s="82">
        <f t="shared" ref="K50:K61" si="6">J51/I51</f>
        <v>8.8235294117647065E-2</v>
      </c>
    </row>
    <row r="52" spans="1:11" x14ac:dyDescent="0.25">
      <c r="A52" s="61"/>
      <c r="B52" s="50" t="s">
        <v>86</v>
      </c>
      <c r="C52" s="6">
        <v>0</v>
      </c>
      <c r="D52" s="6">
        <v>0</v>
      </c>
      <c r="E52" s="84" t="s">
        <v>109</v>
      </c>
      <c r="F52" s="6">
        <v>0</v>
      </c>
      <c r="G52" s="6">
        <v>0</v>
      </c>
      <c r="H52" s="84" t="s">
        <v>109</v>
      </c>
      <c r="I52" s="6">
        <v>97</v>
      </c>
      <c r="J52" s="6">
        <v>0</v>
      </c>
      <c r="K52" s="84" t="s">
        <v>109</v>
      </c>
    </row>
    <row r="53" spans="1:11" x14ac:dyDescent="0.25">
      <c r="A53" s="61"/>
      <c r="B53" s="50" t="s">
        <v>87</v>
      </c>
      <c r="C53" s="6">
        <v>0</v>
      </c>
      <c r="D53" s="6">
        <v>0</v>
      </c>
      <c r="E53" s="84" t="s">
        <v>109</v>
      </c>
      <c r="F53" s="6">
        <v>0</v>
      </c>
      <c r="G53" s="6">
        <v>0</v>
      </c>
      <c r="H53" s="84" t="s">
        <v>109</v>
      </c>
      <c r="I53" s="6">
        <v>29</v>
      </c>
      <c r="J53" s="6">
        <v>0</v>
      </c>
      <c r="K53" s="84" t="s">
        <v>109</v>
      </c>
    </row>
    <row r="54" spans="1:11" x14ac:dyDescent="0.25">
      <c r="A54" s="61"/>
      <c r="B54" s="50" t="s">
        <v>88</v>
      </c>
      <c r="C54" s="6">
        <v>0</v>
      </c>
      <c r="D54" s="6">
        <v>0</v>
      </c>
      <c r="E54" s="84" t="s">
        <v>109</v>
      </c>
      <c r="F54" s="6">
        <v>0</v>
      </c>
      <c r="G54" s="6">
        <v>0</v>
      </c>
      <c r="H54" s="84" t="s">
        <v>109</v>
      </c>
      <c r="I54" s="6">
        <v>83</v>
      </c>
      <c r="J54" s="6">
        <v>7</v>
      </c>
      <c r="K54" s="82">
        <f t="shared" si="6"/>
        <v>8.4337349397590355E-2</v>
      </c>
    </row>
    <row r="55" spans="1:11" x14ac:dyDescent="0.25">
      <c r="A55" s="61"/>
      <c r="B55" s="50" t="s">
        <v>89</v>
      </c>
      <c r="C55" s="6">
        <v>0</v>
      </c>
      <c r="D55" s="6">
        <v>0</v>
      </c>
      <c r="E55" s="84" t="s">
        <v>109</v>
      </c>
      <c r="F55" s="6">
        <v>0</v>
      </c>
      <c r="G55" s="6">
        <v>0</v>
      </c>
      <c r="H55" s="84" t="s">
        <v>109</v>
      </c>
      <c r="I55" s="6">
        <v>8</v>
      </c>
      <c r="J55" s="6">
        <v>1</v>
      </c>
      <c r="K55" s="82">
        <f t="shared" si="6"/>
        <v>0.125</v>
      </c>
    </row>
    <row r="56" spans="1:11" x14ac:dyDescent="0.25">
      <c r="A56" s="61"/>
      <c r="B56" s="50" t="s">
        <v>90</v>
      </c>
      <c r="C56" s="6">
        <v>0</v>
      </c>
      <c r="D56" s="6">
        <v>0</v>
      </c>
      <c r="E56" s="84" t="s">
        <v>109</v>
      </c>
      <c r="F56" s="6">
        <v>1</v>
      </c>
      <c r="G56" s="6">
        <v>0</v>
      </c>
      <c r="H56" s="84" t="s">
        <v>109</v>
      </c>
      <c r="I56" s="6">
        <v>104</v>
      </c>
      <c r="J56" s="6">
        <v>7</v>
      </c>
      <c r="K56" s="82">
        <f t="shared" si="6"/>
        <v>6.7307692307692304E-2</v>
      </c>
    </row>
    <row r="57" spans="1:11" x14ac:dyDescent="0.25">
      <c r="A57" s="61"/>
      <c r="B57" s="50" t="s">
        <v>91</v>
      </c>
      <c r="C57" s="6">
        <v>0</v>
      </c>
      <c r="D57" s="6">
        <v>0</v>
      </c>
      <c r="E57" s="84" t="s">
        <v>109</v>
      </c>
      <c r="F57" s="6">
        <v>0</v>
      </c>
      <c r="G57" s="6">
        <v>0</v>
      </c>
      <c r="H57" s="84" t="s">
        <v>109</v>
      </c>
      <c r="I57" s="6">
        <v>9</v>
      </c>
      <c r="J57" s="6">
        <v>0</v>
      </c>
      <c r="K57" s="84" t="s">
        <v>109</v>
      </c>
    </row>
    <row r="58" spans="1:11" x14ac:dyDescent="0.25">
      <c r="A58" s="61"/>
      <c r="B58" s="50" t="s">
        <v>92</v>
      </c>
      <c r="C58" s="6">
        <v>0</v>
      </c>
      <c r="D58" s="6">
        <v>0</v>
      </c>
      <c r="E58" s="84" t="s">
        <v>109</v>
      </c>
      <c r="F58" s="6">
        <v>2</v>
      </c>
      <c r="G58" s="6">
        <v>0</v>
      </c>
      <c r="H58" s="84" t="s">
        <v>109</v>
      </c>
      <c r="I58" s="6">
        <v>62</v>
      </c>
      <c r="J58" s="6">
        <v>5</v>
      </c>
      <c r="K58" s="82">
        <f t="shared" si="6"/>
        <v>8.0645161290322578E-2</v>
      </c>
    </row>
    <row r="59" spans="1:11" x14ac:dyDescent="0.25">
      <c r="A59" s="61"/>
      <c r="B59" s="50" t="s">
        <v>93</v>
      </c>
      <c r="C59" s="6">
        <v>0</v>
      </c>
      <c r="D59" s="6">
        <v>0</v>
      </c>
      <c r="E59" s="84" t="s">
        <v>109</v>
      </c>
      <c r="F59" s="6">
        <v>0</v>
      </c>
      <c r="G59" s="6">
        <v>0</v>
      </c>
      <c r="H59" s="84" t="s">
        <v>109</v>
      </c>
      <c r="I59" s="6">
        <v>55</v>
      </c>
      <c r="J59" s="6">
        <v>0</v>
      </c>
      <c r="K59" s="84" t="s">
        <v>109</v>
      </c>
    </row>
    <row r="60" spans="1:11" x14ac:dyDescent="0.25">
      <c r="A60" s="62"/>
      <c r="B60" s="51" t="s">
        <v>7</v>
      </c>
      <c r="C60" s="51">
        <f>SUM(C50:C59)</f>
        <v>0</v>
      </c>
      <c r="D60" s="51">
        <f>SUM(D50:D59)</f>
        <v>0</v>
      </c>
      <c r="E60" s="84" t="s">
        <v>109</v>
      </c>
      <c r="F60" s="51">
        <f>SUM(F50:F59)</f>
        <v>5</v>
      </c>
      <c r="G60" s="51">
        <f>SUM(G50:G59)</f>
        <v>0</v>
      </c>
      <c r="H60" s="84" t="s">
        <v>109</v>
      </c>
      <c r="I60" s="51">
        <f>SUM(I50:I59)</f>
        <v>575</v>
      </c>
      <c r="J60" s="51">
        <f>SUM(J50:J59)</f>
        <v>26</v>
      </c>
      <c r="K60" s="83">
        <f t="shared" si="6"/>
        <v>4.5217391304347827E-2</v>
      </c>
    </row>
    <row r="61" spans="1:11" x14ac:dyDescent="0.25">
      <c r="A61" s="90" t="s">
        <v>117</v>
      </c>
      <c r="B61" s="6"/>
      <c r="C61" s="7">
        <f>SUM(C44,C49,C60)</f>
        <v>7</v>
      </c>
      <c r="D61" s="7">
        <f>SUM(D44,D49,D60)</f>
        <v>0</v>
      </c>
      <c r="E61" s="84" t="s">
        <v>109</v>
      </c>
      <c r="F61" s="7">
        <f>SUM(F44,F49,F60)</f>
        <v>16</v>
      </c>
      <c r="G61" s="7">
        <f>SUM(G44,G49,G60)</f>
        <v>0</v>
      </c>
      <c r="H61" s="84" t="s">
        <v>109</v>
      </c>
      <c r="I61" s="7">
        <f>SUM(I44,I49,I60)</f>
        <v>2366</v>
      </c>
      <c r="J61" s="7">
        <f>SUM(J44,J49,J60)</f>
        <v>247</v>
      </c>
      <c r="K61" s="83">
        <f t="shared" si="6"/>
        <v>0.1043956043956044</v>
      </c>
    </row>
  </sheetData>
  <mergeCells count="26">
    <mergeCell ref="D4:D7"/>
    <mergeCell ref="E4:E7"/>
    <mergeCell ref="F4:F7"/>
    <mergeCell ref="A8:A11"/>
    <mergeCell ref="A17:A29"/>
    <mergeCell ref="A12:A16"/>
    <mergeCell ref="A4:A7"/>
    <mergeCell ref="B4:B7"/>
    <mergeCell ref="C4:C7"/>
    <mergeCell ref="I36:K36"/>
    <mergeCell ref="A37:A40"/>
    <mergeCell ref="B37:B40"/>
    <mergeCell ref="C37:C40"/>
    <mergeCell ref="D37:D40"/>
    <mergeCell ref="E37:E40"/>
    <mergeCell ref="F37:F40"/>
    <mergeCell ref="G37:G40"/>
    <mergeCell ref="H37:H40"/>
    <mergeCell ref="I37:I40"/>
    <mergeCell ref="J37:J40"/>
    <mergeCell ref="K37:K40"/>
    <mergeCell ref="A41:A44"/>
    <mergeCell ref="A45:A49"/>
    <mergeCell ref="A50:A60"/>
    <mergeCell ref="C36:E36"/>
    <mergeCell ref="F36:H36"/>
  </mergeCells>
  <pageMargins left="0.7" right="0.7" top="0.75" bottom="0.75" header="0.3" footer="0.3"/>
  <pageSetup paperSize="9" orientation="portrait" r:id="rId1"/>
  <ignoredErrors>
    <ignoredError sqref="K17:L1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1151-6DEB-48E0-AA2E-C35BD89AE9C7}">
  <dimension ref="A1:M31"/>
  <sheetViews>
    <sheetView zoomScale="90" zoomScaleNormal="90" workbookViewId="0">
      <selection activeCell="H30" sqref="H30"/>
    </sheetView>
  </sheetViews>
  <sheetFormatPr defaultRowHeight="15" x14ac:dyDescent="0.25"/>
  <sheetData>
    <row r="1" spans="1:13" ht="15.75" x14ac:dyDescent="0.25">
      <c r="A1" s="1"/>
    </row>
    <row r="3" spans="1:13" x14ac:dyDescent="0.25">
      <c r="L3" s="36"/>
      <c r="M3" s="2"/>
    </row>
    <row r="4" spans="1:13" x14ac:dyDescent="0.25">
      <c r="M4" s="2"/>
    </row>
    <row r="5" spans="1:13" x14ac:dyDescent="0.25">
      <c r="M5" s="2"/>
    </row>
    <row r="6" spans="1:13" x14ac:dyDescent="0.25">
      <c r="M6" s="2"/>
    </row>
    <row r="7" spans="1:13" x14ac:dyDescent="0.25">
      <c r="M7" s="2"/>
    </row>
    <row r="8" spans="1:13" x14ac:dyDescent="0.25">
      <c r="M8" s="2"/>
    </row>
    <row r="9" spans="1:13" x14ac:dyDescent="0.25">
      <c r="M9" s="2"/>
    </row>
    <row r="10" spans="1:13" x14ac:dyDescent="0.25">
      <c r="M10" s="2"/>
    </row>
    <row r="11" spans="1:13" x14ac:dyDescent="0.25">
      <c r="M11" s="2"/>
    </row>
    <row r="12" spans="1:13" x14ac:dyDescent="0.25">
      <c r="M12" s="2"/>
    </row>
    <row r="14" spans="1:13" x14ac:dyDescent="0.25">
      <c r="L14" s="36"/>
    </row>
    <row r="26" spans="1:10" ht="15" customHeight="1" x14ac:dyDescent="0.25">
      <c r="A26" s="37" t="s">
        <v>67</v>
      </c>
      <c r="B26" s="3"/>
      <c r="C26" s="3"/>
      <c r="D26" s="3"/>
      <c r="E26" s="3"/>
      <c r="F26" s="3"/>
      <c r="G26" s="3"/>
      <c r="H26" s="3"/>
      <c r="I26" s="3"/>
      <c r="J26" s="3"/>
    </row>
    <row r="27" spans="1:10" x14ac:dyDescent="0.25">
      <c r="A27" s="3"/>
      <c r="B27" s="3"/>
      <c r="C27" s="3"/>
      <c r="D27" s="3"/>
      <c r="E27" s="3"/>
      <c r="F27" s="3"/>
      <c r="G27" s="3"/>
      <c r="H27" s="3"/>
      <c r="I27" s="3"/>
      <c r="J27" s="3"/>
    </row>
    <row r="29" spans="1:10" x14ac:dyDescent="0.25">
      <c r="A29" s="4"/>
    </row>
    <row r="31" spans="1:10" x14ac:dyDescent="0.25">
      <c r="A31"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workbookViewId="0">
      <selection activeCell="F28" sqref="F28"/>
    </sheetView>
  </sheetViews>
  <sheetFormatPr defaultRowHeight="15" x14ac:dyDescent="0.25"/>
  <cols>
    <col min="2" max="2" width="31.85546875" customWidth="1"/>
    <col min="3" max="3" width="20.42578125" customWidth="1"/>
    <col min="4" max="4" width="24.7109375" customWidth="1"/>
    <col min="5" max="5" width="23.7109375" customWidth="1"/>
    <col min="6" max="6" width="17" customWidth="1"/>
  </cols>
  <sheetData>
    <row r="1" spans="1:12" ht="15.75" x14ac:dyDescent="0.25">
      <c r="A1" s="40" t="s">
        <v>74</v>
      </c>
    </row>
    <row r="2" spans="1:12" ht="15.75" x14ac:dyDescent="0.25">
      <c r="A2" s="38"/>
    </row>
    <row r="3" spans="1:12" x14ac:dyDescent="0.25">
      <c r="A3" s="47" t="s">
        <v>73</v>
      </c>
    </row>
    <row r="4" spans="1:12" ht="15" customHeight="1" x14ac:dyDescent="0.25">
      <c r="A4" s="60" t="s">
        <v>0</v>
      </c>
      <c r="B4" s="60" t="s">
        <v>1</v>
      </c>
      <c r="C4" s="65" t="s">
        <v>97</v>
      </c>
      <c r="D4" s="65" t="s">
        <v>96</v>
      </c>
      <c r="E4" s="65" t="s">
        <v>108</v>
      </c>
      <c r="F4" s="68" t="s">
        <v>13</v>
      </c>
    </row>
    <row r="5" spans="1:12" x14ac:dyDescent="0.25">
      <c r="A5" s="60"/>
      <c r="B5" s="60"/>
      <c r="C5" s="66"/>
      <c r="D5" s="66"/>
      <c r="E5" s="66"/>
      <c r="F5" s="68"/>
    </row>
    <row r="6" spans="1:12" x14ac:dyDescent="0.25">
      <c r="A6" s="60"/>
      <c r="B6" s="60"/>
      <c r="C6" s="66"/>
      <c r="D6" s="66"/>
      <c r="E6" s="66"/>
      <c r="F6" s="68"/>
    </row>
    <row r="7" spans="1:12" ht="18.75" customHeight="1" x14ac:dyDescent="0.25">
      <c r="A7" s="60"/>
      <c r="B7" s="60"/>
      <c r="C7" s="67"/>
      <c r="D7" s="67"/>
      <c r="E7" s="67"/>
      <c r="F7" s="68"/>
      <c r="I7" s="42" t="s">
        <v>69</v>
      </c>
      <c r="J7" s="42" t="s">
        <v>70</v>
      </c>
      <c r="K7" s="42" t="s">
        <v>71</v>
      </c>
      <c r="L7" s="42" t="s">
        <v>72</v>
      </c>
    </row>
    <row r="8" spans="1:12" x14ac:dyDescent="0.25">
      <c r="A8" s="60" t="s">
        <v>2</v>
      </c>
      <c r="B8" s="49" t="s">
        <v>78</v>
      </c>
      <c r="C8" s="6">
        <v>480</v>
      </c>
      <c r="D8" s="6">
        <v>118</v>
      </c>
      <c r="E8" s="84">
        <v>0.24583333333333332</v>
      </c>
      <c r="F8" s="45" t="str">
        <f>ROUND(I8*100,0)&amp;-ROUND(J8*100,0)&amp;"%"</f>
        <v>21-29%</v>
      </c>
      <c r="G8" s="34">
        <f>$E$31</f>
        <v>0.1189446366782007</v>
      </c>
      <c r="H8" s="39"/>
      <c r="I8" s="43">
        <f>(((2*C8*(D8/C8))+3.841443202-(1.95996*SQRT(3.841443202+(4*C8*(D8/C8)*(1-(D8/C8))))))/(2*(C8+3.841443202)))</f>
        <v>0.20943196584258975</v>
      </c>
      <c r="J8" s="43">
        <f>(((2*C8*(D8/C8))+3.841443202+(1.95996*SQRT(3.841443202+(4*C8*(D8/C8)*(1-(D8/C8))))))/(2*(C8+3.841443202)))</f>
        <v>0.28627059658108439</v>
      </c>
      <c r="K8" s="44">
        <f>E8-I8</f>
        <v>3.6401367490743575E-2</v>
      </c>
      <c r="L8" s="44">
        <f>J8-E8</f>
        <v>4.0437263247751071E-2</v>
      </c>
    </row>
    <row r="9" spans="1:12" x14ac:dyDescent="0.25">
      <c r="A9" s="60"/>
      <c r="B9" s="53" t="s">
        <v>99</v>
      </c>
      <c r="C9" s="86">
        <v>0</v>
      </c>
      <c r="D9" s="86">
        <v>0</v>
      </c>
      <c r="E9" s="87" t="s">
        <v>109</v>
      </c>
      <c r="F9" s="87" t="s">
        <v>109</v>
      </c>
      <c r="G9" s="34"/>
      <c r="H9" s="39"/>
      <c r="I9" s="43"/>
      <c r="J9" s="43"/>
      <c r="K9" s="44"/>
      <c r="L9" s="44"/>
    </row>
    <row r="10" spans="1:12" x14ac:dyDescent="0.25">
      <c r="A10" s="60"/>
      <c r="B10" s="50" t="s">
        <v>79</v>
      </c>
      <c r="C10" s="6">
        <v>386</v>
      </c>
      <c r="D10" s="6">
        <v>40</v>
      </c>
      <c r="E10" s="84">
        <v>0.10362694300518134</v>
      </c>
      <c r="F10" s="45" t="str">
        <f t="shared" ref="F10:F31" si="0">ROUND(I10*100,0)&amp;-ROUND(J10*100,0)&amp;"%"</f>
        <v>8-14%</v>
      </c>
      <c r="G10" s="34">
        <f t="shared" ref="G10:G16" si="1">$E$31</f>
        <v>0.1189446366782007</v>
      </c>
      <c r="H10" s="39"/>
      <c r="I10" s="43">
        <f t="shared" ref="I10:I31" si="2">(((2*C10*(D10/C10))+3.841443202-(1.95996*SQRT(3.841443202+(4*C10*(D10/C10)*(1-(D10/C10))))))/(2*(C10+3.841443202)))</f>
        <v>7.7027590146422784E-2</v>
      </c>
      <c r="J10" s="43">
        <f t="shared" ref="J10:J31" si="3">(((2*C10*(D10/C10))+3.841443202+(1.95996*SQRT(3.841443202+(4*C10*(D10/C10)*(1-(D10/C10))))))/(2*(C10+3.841443202)))</f>
        <v>0.1380379054903681</v>
      </c>
      <c r="K10" s="44">
        <f t="shared" ref="K10:K31" si="4">E10-I10</f>
        <v>2.6599352858758557E-2</v>
      </c>
      <c r="L10" s="44">
        <f t="shared" ref="L10:L31" si="5">J10-E10</f>
        <v>3.4410962485186755E-2</v>
      </c>
    </row>
    <row r="11" spans="1:12" x14ac:dyDescent="0.25">
      <c r="A11" s="60"/>
      <c r="B11" s="51" t="s">
        <v>3</v>
      </c>
      <c r="C11" s="7">
        <v>866</v>
      </c>
      <c r="D11" s="7">
        <v>158</v>
      </c>
      <c r="E11" s="85">
        <v>0.18244803695150116</v>
      </c>
      <c r="F11" s="46" t="str">
        <f t="shared" si="0"/>
        <v>16-21%</v>
      </c>
      <c r="G11" s="34">
        <f t="shared" si="1"/>
        <v>0.1189446366782007</v>
      </c>
      <c r="H11" s="39"/>
      <c r="I11" s="43">
        <f t="shared" si="2"/>
        <v>0.15814636442842456</v>
      </c>
      <c r="J11" s="43">
        <f t="shared" si="3"/>
        <v>0.20955449151679442</v>
      </c>
      <c r="K11" s="44">
        <f t="shared" si="4"/>
        <v>2.4301672523076606E-2</v>
      </c>
      <c r="L11" s="44">
        <f t="shared" si="5"/>
        <v>2.7106454565293259E-2</v>
      </c>
    </row>
    <row r="12" spans="1:12" x14ac:dyDescent="0.25">
      <c r="A12" s="60" t="s">
        <v>4</v>
      </c>
      <c r="B12" s="50" t="s">
        <v>80</v>
      </c>
      <c r="C12" s="6">
        <v>325</v>
      </c>
      <c r="D12" s="6">
        <v>51</v>
      </c>
      <c r="E12" s="84">
        <v>0.15692307692307692</v>
      </c>
      <c r="F12" s="45" t="str">
        <f t="shared" si="0"/>
        <v>12-20%</v>
      </c>
      <c r="G12" s="34">
        <f t="shared" si="1"/>
        <v>0.1189446366782007</v>
      </c>
      <c r="H12" s="39"/>
      <c r="I12" s="43">
        <f t="shared" si="2"/>
        <v>0.12141453240032646</v>
      </c>
      <c r="J12" s="43">
        <f t="shared" si="3"/>
        <v>0.20044709845556277</v>
      </c>
      <c r="K12" s="44">
        <f t="shared" si="4"/>
        <v>3.5508544522750457E-2</v>
      </c>
      <c r="L12" s="44">
        <f t="shared" si="5"/>
        <v>4.3524021532485857E-2</v>
      </c>
    </row>
    <row r="13" spans="1:12" x14ac:dyDescent="0.25">
      <c r="A13" s="60"/>
      <c r="B13" s="50" t="s">
        <v>81</v>
      </c>
      <c r="C13" s="6">
        <v>244</v>
      </c>
      <c r="D13" s="6">
        <v>18</v>
      </c>
      <c r="E13" s="84">
        <v>7.3770491803278687E-2</v>
      </c>
      <c r="F13" s="45" t="str">
        <f t="shared" si="0"/>
        <v>5-11%</v>
      </c>
      <c r="G13" s="34">
        <f t="shared" si="1"/>
        <v>0.1189446366782007</v>
      </c>
      <c r="H13" s="39"/>
      <c r="I13" s="43">
        <f t="shared" si="2"/>
        <v>4.7169841651369421E-2</v>
      </c>
      <c r="J13" s="43">
        <f t="shared" si="3"/>
        <v>0.11358391561886944</v>
      </c>
      <c r="K13" s="44">
        <f t="shared" si="4"/>
        <v>2.6600650151909266E-2</v>
      </c>
      <c r="L13" s="44">
        <f t="shared" si="5"/>
        <v>3.9813423815590748E-2</v>
      </c>
    </row>
    <row r="14" spans="1:12" x14ac:dyDescent="0.25">
      <c r="A14" s="60"/>
      <c r="B14" s="50" t="s">
        <v>82</v>
      </c>
      <c r="C14" s="6">
        <v>171</v>
      </c>
      <c r="D14" s="6">
        <v>12</v>
      </c>
      <c r="E14" s="84">
        <v>7.0175438596491224E-2</v>
      </c>
      <c r="F14" s="45" t="str">
        <f t="shared" si="0"/>
        <v>4-12%</v>
      </c>
      <c r="G14" s="34">
        <f t="shared" si="1"/>
        <v>0.1189446366782007</v>
      </c>
      <c r="H14" s="39"/>
      <c r="I14" s="43">
        <f t="shared" si="2"/>
        <v>4.0595918697677931E-2</v>
      </c>
      <c r="J14" s="43">
        <f t="shared" si="3"/>
        <v>0.11864231848521857</v>
      </c>
      <c r="K14" s="44">
        <f t="shared" si="4"/>
        <v>2.9579519898813293E-2</v>
      </c>
      <c r="L14" s="44">
        <f t="shared" si="5"/>
        <v>4.8466879888727346E-2</v>
      </c>
    </row>
    <row r="15" spans="1:12" x14ac:dyDescent="0.25">
      <c r="A15" s="60"/>
      <c r="B15" s="50" t="s">
        <v>83</v>
      </c>
      <c r="C15" s="6">
        <v>178</v>
      </c>
      <c r="D15" s="6">
        <v>3</v>
      </c>
      <c r="E15" s="84">
        <v>1.6853932584269662E-2</v>
      </c>
      <c r="F15" s="45" t="str">
        <f t="shared" si="0"/>
        <v>1-5%</v>
      </c>
      <c r="G15" s="34">
        <f t="shared" si="1"/>
        <v>0.1189446366782007</v>
      </c>
      <c r="H15" s="39"/>
      <c r="I15" s="43">
        <f t="shared" si="2"/>
        <v>5.7481462174069128E-3</v>
      </c>
      <c r="J15" s="43">
        <f t="shared" si="3"/>
        <v>4.8372867280421276E-2</v>
      </c>
      <c r="K15" s="44">
        <f t="shared" si="4"/>
        <v>1.110578636686275E-2</v>
      </c>
      <c r="L15" s="44">
        <f t="shared" si="5"/>
        <v>3.1518934696151614E-2</v>
      </c>
    </row>
    <row r="16" spans="1:12" x14ac:dyDescent="0.25">
      <c r="A16" s="60"/>
      <c r="B16" s="51" t="s">
        <v>5</v>
      </c>
      <c r="C16" s="7">
        <v>918</v>
      </c>
      <c r="D16" s="7">
        <v>84</v>
      </c>
      <c r="E16" s="85">
        <v>9.1503267973856203E-2</v>
      </c>
      <c r="F16" s="46" t="str">
        <f t="shared" si="0"/>
        <v>7-11%</v>
      </c>
      <c r="G16" s="34">
        <f t="shared" si="1"/>
        <v>0.1189446366782007</v>
      </c>
      <c r="H16" s="39"/>
      <c r="I16" s="43">
        <f t="shared" si="2"/>
        <v>7.4515590930964395E-2</v>
      </c>
      <c r="J16" s="43">
        <f t="shared" si="3"/>
        <v>0.11189547191419449</v>
      </c>
      <c r="K16" s="44">
        <f t="shared" si="4"/>
        <v>1.6987677042891808E-2</v>
      </c>
      <c r="L16" s="44">
        <f t="shared" si="5"/>
        <v>2.0392203940338291E-2</v>
      </c>
    </row>
    <row r="17" spans="1:12" x14ac:dyDescent="0.25">
      <c r="A17" s="69" t="s">
        <v>6</v>
      </c>
      <c r="B17" s="50" t="s">
        <v>94</v>
      </c>
      <c r="C17" s="6">
        <v>0</v>
      </c>
      <c r="D17" s="6">
        <v>0</v>
      </c>
      <c r="E17" s="87" t="s">
        <v>109</v>
      </c>
      <c r="F17" s="87" t="s">
        <v>109</v>
      </c>
      <c r="G17" s="34">
        <f t="shared" ref="G17:G29" si="6">$E$31</f>
        <v>0.1189446366782007</v>
      </c>
      <c r="H17" s="39"/>
      <c r="I17" s="43" t="e">
        <f t="shared" si="2"/>
        <v>#DIV/0!</v>
      </c>
      <c r="J17" s="43" t="e">
        <f t="shared" si="3"/>
        <v>#DIV/0!</v>
      </c>
      <c r="K17" s="44" t="e">
        <f t="shared" si="4"/>
        <v>#VALUE!</v>
      </c>
      <c r="L17" s="44" t="e">
        <f t="shared" si="5"/>
        <v>#DIV/0!</v>
      </c>
    </row>
    <row r="18" spans="1:12" x14ac:dyDescent="0.25">
      <c r="A18" s="61"/>
      <c r="B18" s="50" t="s">
        <v>95</v>
      </c>
      <c r="C18" s="6">
        <v>0</v>
      </c>
      <c r="D18" s="6">
        <v>0</v>
      </c>
      <c r="E18" s="87" t="s">
        <v>109</v>
      </c>
      <c r="F18" s="87" t="s">
        <v>109</v>
      </c>
      <c r="G18" s="34">
        <f t="shared" si="6"/>
        <v>0.1189446366782007</v>
      </c>
      <c r="H18" s="39"/>
      <c r="I18" s="43" t="e">
        <f t="shared" si="2"/>
        <v>#DIV/0!</v>
      </c>
      <c r="J18" s="43" t="e">
        <f t="shared" si="3"/>
        <v>#DIV/0!</v>
      </c>
      <c r="K18" s="44" t="e">
        <f t="shared" si="4"/>
        <v>#VALUE!</v>
      </c>
      <c r="L18" s="44" t="e">
        <f t="shared" si="5"/>
        <v>#DIV/0!</v>
      </c>
    </row>
    <row r="19" spans="1:12" x14ac:dyDescent="0.25">
      <c r="A19" s="61"/>
      <c r="B19" s="50" t="s">
        <v>84</v>
      </c>
      <c r="C19" s="6">
        <v>63</v>
      </c>
      <c r="D19" s="6">
        <v>0</v>
      </c>
      <c r="E19" s="87" t="s">
        <v>109</v>
      </c>
      <c r="F19" s="87" t="s">
        <v>109</v>
      </c>
      <c r="G19" s="34">
        <f t="shared" si="6"/>
        <v>0.1189446366782007</v>
      </c>
      <c r="H19" s="39"/>
      <c r="I19" s="43">
        <f t="shared" si="2"/>
        <v>1.4960779343412645E-12</v>
      </c>
      <c r="J19" s="43">
        <f t="shared" si="3"/>
        <v>5.747097934870829E-2</v>
      </c>
      <c r="K19" s="44" t="e">
        <f t="shared" si="4"/>
        <v>#VALUE!</v>
      </c>
      <c r="L19" s="44" t="e">
        <f t="shared" si="5"/>
        <v>#VALUE!</v>
      </c>
    </row>
    <row r="20" spans="1:12" x14ac:dyDescent="0.25">
      <c r="A20" s="61"/>
      <c r="B20" s="50" t="s">
        <v>85</v>
      </c>
      <c r="C20" s="6">
        <v>59</v>
      </c>
      <c r="D20" s="6">
        <v>5</v>
      </c>
      <c r="E20" s="84">
        <v>8.4745762711864403E-2</v>
      </c>
      <c r="F20" s="45" t="str">
        <f t="shared" si="0"/>
        <v>4-18%</v>
      </c>
      <c r="G20" s="34">
        <f t="shared" si="6"/>
        <v>0.1189446366782007</v>
      </c>
      <c r="H20" s="39"/>
      <c r="I20" s="43">
        <f t="shared" si="2"/>
        <v>3.6742092952289016E-2</v>
      </c>
      <c r="J20" s="43">
        <f t="shared" si="3"/>
        <v>0.18351769894185196</v>
      </c>
      <c r="K20" s="44">
        <f t="shared" si="4"/>
        <v>4.8003669759575388E-2</v>
      </c>
      <c r="L20" s="44">
        <f t="shared" si="5"/>
        <v>9.8771936229987561E-2</v>
      </c>
    </row>
    <row r="21" spans="1:12" x14ac:dyDescent="0.25">
      <c r="A21" s="61"/>
      <c r="B21" s="50" t="s">
        <v>86</v>
      </c>
      <c r="C21" s="6">
        <v>102</v>
      </c>
      <c r="D21" s="6">
        <v>5</v>
      </c>
      <c r="E21" s="84">
        <v>4.9019607843137254E-2</v>
      </c>
      <c r="F21" s="45" t="str">
        <f t="shared" si="0"/>
        <v>2-11%</v>
      </c>
      <c r="G21" s="34">
        <f t="shared" si="6"/>
        <v>0.1189446366782007</v>
      </c>
      <c r="H21" s="39"/>
      <c r="I21" s="43">
        <f t="shared" si="2"/>
        <v>2.1117631003997991E-2</v>
      </c>
      <c r="J21" s="43">
        <f t="shared" si="3"/>
        <v>0.10965763795736147</v>
      </c>
      <c r="K21" s="44">
        <f t="shared" si="4"/>
        <v>2.7901976839139263E-2</v>
      </c>
      <c r="L21" s="44">
        <f t="shared" si="5"/>
        <v>6.0638030114224216E-2</v>
      </c>
    </row>
    <row r="22" spans="1:12" x14ac:dyDescent="0.25">
      <c r="A22" s="61"/>
      <c r="B22" s="50" t="s">
        <v>87</v>
      </c>
      <c r="C22" s="6">
        <v>23</v>
      </c>
      <c r="D22" s="6">
        <v>0</v>
      </c>
      <c r="E22" s="87" t="s">
        <v>109</v>
      </c>
      <c r="F22" s="87" t="s">
        <v>109</v>
      </c>
      <c r="G22" s="34">
        <f t="shared" si="6"/>
        <v>0.1189446366782007</v>
      </c>
      <c r="H22" s="39"/>
      <c r="I22" s="43">
        <f t="shared" si="2"/>
        <v>3.725582395904328E-12</v>
      </c>
      <c r="J22" s="43">
        <f t="shared" si="3"/>
        <v>0.1431161198371691</v>
      </c>
      <c r="K22" s="44" t="e">
        <f t="shared" si="4"/>
        <v>#VALUE!</v>
      </c>
      <c r="L22" s="44" t="e">
        <f t="shared" si="5"/>
        <v>#VALUE!</v>
      </c>
    </row>
    <row r="23" spans="1:12" x14ac:dyDescent="0.25">
      <c r="A23" s="61"/>
      <c r="B23" s="50" t="s">
        <v>88</v>
      </c>
      <c r="C23" s="6">
        <v>59</v>
      </c>
      <c r="D23" s="6">
        <v>14</v>
      </c>
      <c r="E23" s="84">
        <v>0.23728813559322035</v>
      </c>
      <c r="F23" s="45" t="str">
        <f t="shared" si="0"/>
        <v>15-36%</v>
      </c>
      <c r="G23" s="34">
        <f t="shared" si="6"/>
        <v>0.1189446366782007</v>
      </c>
      <c r="H23" s="39"/>
      <c r="I23" s="43">
        <f t="shared" si="2"/>
        <v>0.14694633233542656</v>
      </c>
      <c r="J23" s="43">
        <f t="shared" si="3"/>
        <v>0.35974863804658097</v>
      </c>
      <c r="K23" s="44">
        <f t="shared" si="4"/>
        <v>9.0341803257793785E-2</v>
      </c>
      <c r="L23" s="44">
        <f t="shared" si="5"/>
        <v>0.12246050245336063</v>
      </c>
    </row>
    <row r="24" spans="1:12" x14ac:dyDescent="0.25">
      <c r="A24" s="61"/>
      <c r="B24" s="50" t="s">
        <v>89</v>
      </c>
      <c r="C24" s="6">
        <v>20</v>
      </c>
      <c r="D24" s="6">
        <v>0</v>
      </c>
      <c r="E24" s="87" t="s">
        <v>109</v>
      </c>
      <c r="F24" s="87" t="s">
        <v>109</v>
      </c>
      <c r="G24" s="34">
        <f t="shared" si="6"/>
        <v>0.1189446366782007</v>
      </c>
      <c r="H24" s="39"/>
      <c r="I24" s="43">
        <f t="shared" si="2"/>
        <v>4.1943773045437255E-12</v>
      </c>
      <c r="J24" s="43">
        <f t="shared" si="3"/>
        <v>0.16112460849592153</v>
      </c>
      <c r="K24" s="44" t="e">
        <f t="shared" si="4"/>
        <v>#VALUE!</v>
      </c>
      <c r="L24" s="44" t="e">
        <f t="shared" si="5"/>
        <v>#VALUE!</v>
      </c>
    </row>
    <row r="25" spans="1:12" x14ac:dyDescent="0.25">
      <c r="A25" s="61"/>
      <c r="B25" s="50" t="s">
        <v>90</v>
      </c>
      <c r="C25" s="6">
        <v>83</v>
      </c>
      <c r="D25" s="6">
        <v>4</v>
      </c>
      <c r="E25" s="84">
        <v>4.8192771084337352E-2</v>
      </c>
      <c r="F25" s="45" t="str">
        <f t="shared" si="0"/>
        <v>2-12%</v>
      </c>
      <c r="G25" s="34">
        <f t="shared" si="6"/>
        <v>0.1189446366782007</v>
      </c>
      <c r="H25" s="39"/>
      <c r="I25" s="43">
        <f t="shared" si="2"/>
        <v>1.8898649340517288E-2</v>
      </c>
      <c r="J25" s="43">
        <f t="shared" si="3"/>
        <v>0.11745840283854286</v>
      </c>
      <c r="K25" s="44">
        <f t="shared" si="4"/>
        <v>2.9294121743820064E-2</v>
      </c>
      <c r="L25" s="44">
        <f t="shared" si="5"/>
        <v>6.9265631754205512E-2</v>
      </c>
    </row>
    <row r="26" spans="1:12" x14ac:dyDescent="0.25">
      <c r="A26" s="61"/>
      <c r="B26" s="50" t="s">
        <v>91</v>
      </c>
      <c r="C26" s="6">
        <v>17</v>
      </c>
      <c r="D26" s="6">
        <v>0</v>
      </c>
      <c r="E26" s="87" t="s">
        <v>109</v>
      </c>
      <c r="F26" s="87" t="s">
        <v>109</v>
      </c>
      <c r="G26" s="34">
        <f t="shared" si="6"/>
        <v>0.1189446366782007</v>
      </c>
      <c r="H26" s="39"/>
      <c r="I26" s="43">
        <f t="shared" si="2"/>
        <v>4.798132610338656E-12</v>
      </c>
      <c r="J26" s="43">
        <f t="shared" si="3"/>
        <v>0.18431752372750101</v>
      </c>
      <c r="K26" s="44" t="e">
        <f t="shared" si="4"/>
        <v>#VALUE!</v>
      </c>
      <c r="L26" s="44" t="e">
        <f t="shared" si="5"/>
        <v>#VALUE!</v>
      </c>
    </row>
    <row r="27" spans="1:12" x14ac:dyDescent="0.25">
      <c r="A27" s="61"/>
      <c r="B27" s="50" t="s">
        <v>92</v>
      </c>
      <c r="C27" s="6">
        <v>44</v>
      </c>
      <c r="D27" s="6">
        <v>4</v>
      </c>
      <c r="E27" s="84">
        <v>9.0909090909090912E-2</v>
      </c>
      <c r="F27" s="45" t="str">
        <f t="shared" si="0"/>
        <v>4-21%</v>
      </c>
      <c r="G27" s="34">
        <f t="shared" si="6"/>
        <v>0.1189446366782007</v>
      </c>
      <c r="H27" s="39"/>
      <c r="I27" s="43">
        <f t="shared" si="2"/>
        <v>3.5922257592188138E-2</v>
      </c>
      <c r="J27" s="43">
        <f t="shared" si="3"/>
        <v>0.21159208163880253</v>
      </c>
      <c r="K27" s="44">
        <f t="shared" si="4"/>
        <v>5.4986833316902774E-2</v>
      </c>
      <c r="L27" s="44">
        <f t="shared" si="5"/>
        <v>0.12068299072971161</v>
      </c>
    </row>
    <row r="28" spans="1:12" x14ac:dyDescent="0.25">
      <c r="A28" s="61"/>
      <c r="B28" s="50" t="s">
        <v>93</v>
      </c>
      <c r="C28" s="6">
        <v>58</v>
      </c>
      <c r="D28" s="6">
        <v>1</v>
      </c>
      <c r="E28" s="84">
        <v>1.7241379310344827E-2</v>
      </c>
      <c r="F28" s="45" t="str">
        <f t="shared" si="0"/>
        <v>0-9%</v>
      </c>
      <c r="G28" s="34">
        <f t="shared" si="6"/>
        <v>0.1189446366782007</v>
      </c>
      <c r="H28" s="39"/>
      <c r="I28" s="43">
        <f t="shared" si="2"/>
        <v>3.0500471399010081E-3</v>
      </c>
      <c r="J28" s="43">
        <f t="shared" si="3"/>
        <v>9.1408343537033948E-2</v>
      </c>
      <c r="K28" s="44">
        <f t="shared" si="4"/>
        <v>1.419133217044382E-2</v>
      </c>
      <c r="L28" s="44">
        <f t="shared" si="5"/>
        <v>7.4166964226689114E-2</v>
      </c>
    </row>
    <row r="29" spans="1:12" x14ac:dyDescent="0.25">
      <c r="A29" s="62"/>
      <c r="B29" s="51" t="s">
        <v>7</v>
      </c>
      <c r="C29" s="7">
        <v>528</v>
      </c>
      <c r="D29" s="7">
        <v>33</v>
      </c>
      <c r="E29" s="85">
        <v>6.25E-2</v>
      </c>
      <c r="F29" s="46" t="str">
        <f t="shared" si="0"/>
        <v>4-9%</v>
      </c>
      <c r="G29" s="34">
        <f t="shared" si="6"/>
        <v>0.1189446366782007</v>
      </c>
      <c r="H29" s="39"/>
      <c r="I29" s="43">
        <f t="shared" si="2"/>
        <v>4.4846490143759722E-2</v>
      </c>
      <c r="J29" s="43">
        <f t="shared" si="3"/>
        <v>8.6473556638441376E-2</v>
      </c>
      <c r="K29" s="44">
        <f t="shared" si="4"/>
        <v>1.7653509856240278E-2</v>
      </c>
      <c r="L29" s="44">
        <f t="shared" si="5"/>
        <v>2.3973556638441376E-2</v>
      </c>
    </row>
    <row r="30" spans="1:12" x14ac:dyDescent="0.25">
      <c r="A30" s="58"/>
      <c r="B30" s="54" t="s">
        <v>103</v>
      </c>
      <c r="C30" s="7"/>
      <c r="D30" s="55"/>
      <c r="E30" s="88"/>
      <c r="F30" s="56"/>
      <c r="G30" s="34"/>
      <c r="H30" s="39"/>
      <c r="I30" s="43"/>
      <c r="J30" s="43"/>
      <c r="K30" s="44"/>
      <c r="L30" s="44"/>
    </row>
    <row r="31" spans="1:12" x14ac:dyDescent="0.25">
      <c r="A31" s="35" t="s">
        <v>8</v>
      </c>
      <c r="B31" s="6"/>
      <c r="C31" s="7">
        <v>2312</v>
      </c>
      <c r="D31" s="7">
        <v>275</v>
      </c>
      <c r="E31" s="85">
        <v>0.1189446366782007</v>
      </c>
      <c r="F31" s="46" t="str">
        <f t="shared" si="0"/>
        <v>11-13%</v>
      </c>
      <c r="I31" s="43">
        <f t="shared" si="2"/>
        <v>0.10637698034904988</v>
      </c>
      <c r="J31" s="43">
        <f t="shared" si="3"/>
        <v>0.13277645773617186</v>
      </c>
      <c r="K31" s="44">
        <f t="shared" si="4"/>
        <v>1.2567656329150814E-2</v>
      </c>
      <c r="L31" s="44">
        <f t="shared" si="5"/>
        <v>1.3831821057971164E-2</v>
      </c>
    </row>
    <row r="32" spans="1:12" x14ac:dyDescent="0.25">
      <c r="A32" t="s">
        <v>76</v>
      </c>
    </row>
    <row r="33" spans="1:2" x14ac:dyDescent="0.25">
      <c r="A33" t="s">
        <v>65</v>
      </c>
    </row>
    <row r="34" spans="1:2" x14ac:dyDescent="0.25">
      <c r="A34" t="s">
        <v>66</v>
      </c>
    </row>
    <row r="35" spans="1:2" x14ac:dyDescent="0.25">
      <c r="A35" t="s">
        <v>68</v>
      </c>
    </row>
    <row r="36" spans="1:2" x14ac:dyDescent="0.25">
      <c r="A36" s="48" t="s">
        <v>75</v>
      </c>
      <c r="B36" s="41"/>
    </row>
    <row r="37" spans="1:2" x14ac:dyDescent="0.25">
      <c r="A37" t="s">
        <v>77</v>
      </c>
    </row>
  </sheetData>
  <mergeCells count="9">
    <mergeCell ref="A17:A29"/>
    <mergeCell ref="A12:A16"/>
    <mergeCell ref="F4:F7"/>
    <mergeCell ref="A4:A7"/>
    <mergeCell ref="B4:B7"/>
    <mergeCell ref="C4:C7"/>
    <mergeCell ref="D4:D7"/>
    <mergeCell ref="E4:E7"/>
    <mergeCell ref="A8:A11"/>
  </mergeCells>
  <pageMargins left="0.7" right="0.7" top="0.75" bottom="0.75" header="0.3" footer="0.3"/>
  <pageSetup paperSize="9" orientation="portrait" r:id="rId1"/>
  <ignoredErrors>
    <ignoredError sqref="I17:L1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0"/>
  <sheetViews>
    <sheetView showGridLines="0" topLeftCell="B13" workbookViewId="0">
      <selection activeCell="B4" sqref="B4:H4"/>
    </sheetView>
  </sheetViews>
  <sheetFormatPr defaultColWidth="9.140625" defaultRowHeight="15" x14ac:dyDescent="0.25"/>
  <cols>
    <col min="1" max="1" width="4.85546875" style="9" customWidth="1"/>
    <col min="2" max="2" width="27.7109375" style="9" customWidth="1"/>
    <col min="3" max="3" width="28.7109375" style="9" bestFit="1" customWidth="1"/>
    <col min="4" max="8" width="12.7109375" style="9" bestFit="1" customWidth="1"/>
    <col min="9" max="12" width="9.140625" style="9"/>
    <col min="13" max="13" width="19.7109375" style="9" customWidth="1"/>
    <col min="14" max="14" width="15.5703125" style="9" customWidth="1"/>
    <col min="15" max="15" width="14.28515625" style="9" customWidth="1"/>
    <col min="16" max="16384" width="9.140625" style="9"/>
  </cols>
  <sheetData>
    <row r="1" spans="2:11" ht="21" x14ac:dyDescent="0.3">
      <c r="B1" s="89" t="s">
        <v>116</v>
      </c>
    </row>
    <row r="2" spans="2:11" ht="15.75" x14ac:dyDescent="0.25">
      <c r="B2" s="8" t="s">
        <v>10</v>
      </c>
    </row>
    <row r="3" spans="2:11" ht="15.75" customHeight="1" x14ac:dyDescent="0.25">
      <c r="B3" s="8" t="s">
        <v>11</v>
      </c>
    </row>
    <row r="4" spans="2:11" ht="49.5" customHeight="1" x14ac:dyDescent="0.25">
      <c r="B4" s="76" t="s">
        <v>115</v>
      </c>
      <c r="C4" s="76"/>
      <c r="D4" s="76"/>
      <c r="E4" s="76"/>
      <c r="F4" s="76"/>
      <c r="G4" s="76"/>
      <c r="H4" s="76"/>
    </row>
    <row r="6" spans="2:11" x14ac:dyDescent="0.25">
      <c r="B6" s="10" t="s">
        <v>39</v>
      </c>
    </row>
    <row r="7" spans="2:11" x14ac:dyDescent="0.25">
      <c r="B7" s="81" t="s">
        <v>40</v>
      </c>
      <c r="C7" s="75">
        <v>2013</v>
      </c>
      <c r="D7" s="75"/>
      <c r="E7" s="75">
        <v>2014</v>
      </c>
      <c r="F7" s="75"/>
      <c r="G7" s="75">
        <v>2015</v>
      </c>
      <c r="H7" s="75"/>
      <c r="I7" s="75">
        <v>2016</v>
      </c>
      <c r="J7" s="75"/>
      <c r="K7" s="77"/>
    </row>
    <row r="8" spans="2:11" ht="45" x14ac:dyDescent="0.25">
      <c r="B8" s="81"/>
      <c r="C8" s="11" t="s">
        <v>12</v>
      </c>
      <c r="D8" s="27" t="s">
        <v>41</v>
      </c>
      <c r="E8" s="11" t="s">
        <v>12</v>
      </c>
      <c r="F8" s="27" t="s">
        <v>41</v>
      </c>
      <c r="G8" s="11" t="s">
        <v>12</v>
      </c>
      <c r="H8" s="27" t="s">
        <v>41</v>
      </c>
      <c r="I8" s="28" t="s">
        <v>12</v>
      </c>
      <c r="J8" s="29" t="s">
        <v>41</v>
      </c>
      <c r="K8" s="11" t="s">
        <v>13</v>
      </c>
    </row>
    <row r="9" spans="2:11" x14ac:dyDescent="0.25">
      <c r="B9" s="12" t="s">
        <v>14</v>
      </c>
      <c r="C9" s="13">
        <v>862</v>
      </c>
      <c r="D9" s="14">
        <v>0.19489999999999999</v>
      </c>
      <c r="E9" s="13">
        <v>984</v>
      </c>
      <c r="F9" s="14">
        <v>0.21340000000000001</v>
      </c>
      <c r="G9" s="15">
        <v>1022</v>
      </c>
      <c r="H9" s="14">
        <v>0.17221135029354206</v>
      </c>
      <c r="I9" s="15">
        <v>944</v>
      </c>
      <c r="J9" s="14">
        <v>0.1652542372881356</v>
      </c>
      <c r="K9" s="16" t="s">
        <v>42</v>
      </c>
    </row>
    <row r="10" spans="2:11" x14ac:dyDescent="0.25">
      <c r="B10" s="12" t="s">
        <v>15</v>
      </c>
      <c r="C10" s="13">
        <v>1128</v>
      </c>
      <c r="D10" s="14">
        <v>8.3299999999999999E-2</v>
      </c>
      <c r="E10" s="13">
        <v>1101</v>
      </c>
      <c r="F10" s="14">
        <v>7.2599999999999998E-2</v>
      </c>
      <c r="G10" s="15">
        <v>1101</v>
      </c>
      <c r="H10" s="14">
        <v>5.8128973660308808E-2</v>
      </c>
      <c r="I10" s="15">
        <v>1011</v>
      </c>
      <c r="J10" s="14">
        <v>7.1216617210682495E-2</v>
      </c>
      <c r="K10" s="16" t="s">
        <v>43</v>
      </c>
    </row>
    <row r="11" spans="2:11" x14ac:dyDescent="0.25">
      <c r="B11" s="12" t="s">
        <v>16</v>
      </c>
      <c r="C11" s="13">
        <v>716</v>
      </c>
      <c r="D11" s="14">
        <v>5.45E-2</v>
      </c>
      <c r="E11" s="13">
        <v>687</v>
      </c>
      <c r="F11" s="14">
        <v>3.6400000000000002E-2</v>
      </c>
      <c r="G11" s="15">
        <v>641</v>
      </c>
      <c r="H11" s="14">
        <v>5.1482059282371297E-2</v>
      </c>
      <c r="I11" s="15">
        <v>600</v>
      </c>
      <c r="J11" s="14">
        <v>4.6666666666666669E-2</v>
      </c>
      <c r="K11" s="16" t="s">
        <v>44</v>
      </c>
    </row>
    <row r="12" spans="2:11" x14ac:dyDescent="0.25">
      <c r="B12" s="12" t="s">
        <v>17</v>
      </c>
      <c r="C12" s="13" t="s">
        <v>45</v>
      </c>
      <c r="D12" s="14" t="s">
        <v>45</v>
      </c>
      <c r="E12" s="13" t="s">
        <v>45</v>
      </c>
      <c r="F12" s="14" t="s">
        <v>45</v>
      </c>
      <c r="G12" s="23" t="s">
        <v>45</v>
      </c>
      <c r="H12" s="24" t="s">
        <v>45</v>
      </c>
      <c r="I12" s="23" t="s">
        <v>45</v>
      </c>
      <c r="J12" s="24" t="s">
        <v>45</v>
      </c>
      <c r="K12" s="16" t="s">
        <v>45</v>
      </c>
    </row>
    <row r="13" spans="2:11" x14ac:dyDescent="0.25">
      <c r="B13" s="17" t="s">
        <v>9</v>
      </c>
      <c r="C13" s="18" t="s">
        <v>46</v>
      </c>
      <c r="D13" s="19">
        <v>0.11119999999999999</v>
      </c>
      <c r="E13" s="30">
        <v>2772</v>
      </c>
      <c r="F13" s="19">
        <v>0.11360000000000001</v>
      </c>
      <c r="G13" s="26">
        <v>2764</v>
      </c>
      <c r="H13" s="19">
        <v>9.8769898697539799E-2</v>
      </c>
      <c r="I13" s="26">
        <f>SUM(I9:I11)</f>
        <v>2555</v>
      </c>
      <c r="J13" s="19">
        <v>0.10019569471624266</v>
      </c>
      <c r="K13" s="20" t="s">
        <v>47</v>
      </c>
    </row>
    <row r="15" spans="2:11" x14ac:dyDescent="0.25">
      <c r="B15" s="10" t="s">
        <v>48</v>
      </c>
    </row>
    <row r="16" spans="2:11" x14ac:dyDescent="0.25">
      <c r="B16" s="78" t="s">
        <v>40</v>
      </c>
      <c r="C16" s="79"/>
      <c r="D16" s="78">
        <v>2014</v>
      </c>
      <c r="E16" s="79"/>
      <c r="F16" s="78">
        <v>2015</v>
      </c>
      <c r="G16" s="79"/>
      <c r="H16" s="80">
        <v>2016</v>
      </c>
      <c r="I16" s="80"/>
      <c r="J16" s="77"/>
    </row>
    <row r="17" spans="2:10" ht="45" x14ac:dyDescent="0.25">
      <c r="B17" s="11" t="s">
        <v>18</v>
      </c>
      <c r="C17" s="11" t="s">
        <v>19</v>
      </c>
      <c r="D17" s="21" t="s">
        <v>12</v>
      </c>
      <c r="E17" s="27" t="s">
        <v>41</v>
      </c>
      <c r="F17" s="21" t="s">
        <v>12</v>
      </c>
      <c r="G17" s="27" t="s">
        <v>41</v>
      </c>
      <c r="H17" s="21" t="s">
        <v>12</v>
      </c>
      <c r="I17" s="27" t="s">
        <v>41</v>
      </c>
      <c r="J17" s="11" t="s">
        <v>13</v>
      </c>
    </row>
    <row r="18" spans="2:10" x14ac:dyDescent="0.25">
      <c r="B18" s="70" t="s">
        <v>14</v>
      </c>
      <c r="C18" s="22" t="s">
        <v>20</v>
      </c>
      <c r="D18" s="23">
        <v>462</v>
      </c>
      <c r="E18" s="14">
        <v>0.25541125541125542</v>
      </c>
      <c r="F18" s="23">
        <v>479</v>
      </c>
      <c r="G18" s="14">
        <v>0.23590814196242171</v>
      </c>
      <c r="H18" s="23">
        <v>503</v>
      </c>
      <c r="I18" s="14">
        <v>0.23260437375745527</v>
      </c>
      <c r="J18" s="16" t="s">
        <v>49</v>
      </c>
    </row>
    <row r="19" spans="2:10" x14ac:dyDescent="0.25">
      <c r="B19" s="71"/>
      <c r="C19" s="12" t="s">
        <v>21</v>
      </c>
      <c r="D19" s="23">
        <v>522</v>
      </c>
      <c r="E19" s="14">
        <v>0.17624521072796934</v>
      </c>
      <c r="F19" s="23">
        <v>543</v>
      </c>
      <c r="G19" s="14">
        <v>0.11602209944751381</v>
      </c>
      <c r="H19" s="23">
        <v>441</v>
      </c>
      <c r="I19" s="14">
        <v>8.8435374149659865E-2</v>
      </c>
      <c r="J19" s="16" t="s">
        <v>50</v>
      </c>
    </row>
    <row r="20" spans="2:10" x14ac:dyDescent="0.25">
      <c r="B20" s="70" t="s">
        <v>15</v>
      </c>
      <c r="C20" s="12" t="s">
        <v>22</v>
      </c>
      <c r="D20" s="23">
        <v>412</v>
      </c>
      <c r="E20" s="14">
        <v>0.10194174757281553</v>
      </c>
      <c r="F20" s="23">
        <v>440</v>
      </c>
      <c r="G20" s="14">
        <v>9.0909090909090912E-2</v>
      </c>
      <c r="H20" s="23">
        <v>383</v>
      </c>
      <c r="I20" s="14">
        <v>0.12271540469973891</v>
      </c>
      <c r="J20" s="16" t="s">
        <v>51</v>
      </c>
    </row>
    <row r="21" spans="2:10" x14ac:dyDescent="0.25">
      <c r="B21" s="72"/>
      <c r="C21" s="12" t="s">
        <v>23</v>
      </c>
      <c r="D21" s="23">
        <v>279</v>
      </c>
      <c r="E21" s="14">
        <v>0.1003584229390681</v>
      </c>
      <c r="F21" s="23">
        <v>279</v>
      </c>
      <c r="G21" s="14">
        <v>4.6594982078853049E-2</v>
      </c>
      <c r="H21" s="23">
        <v>257</v>
      </c>
      <c r="I21" s="14">
        <v>5.8365758754863814E-2</v>
      </c>
      <c r="J21" s="16" t="s">
        <v>52</v>
      </c>
    </row>
    <row r="22" spans="2:10" x14ac:dyDescent="0.25">
      <c r="B22" s="72"/>
      <c r="C22" s="12" t="s">
        <v>24</v>
      </c>
      <c r="D22" s="23">
        <v>208</v>
      </c>
      <c r="E22" s="14">
        <v>4.807692307692308E-2</v>
      </c>
      <c r="F22" s="23">
        <v>205</v>
      </c>
      <c r="G22" s="14">
        <v>4.878048780487805E-2</v>
      </c>
      <c r="H22" s="23">
        <v>190</v>
      </c>
      <c r="I22" s="14">
        <v>3.6842105263157891E-2</v>
      </c>
      <c r="J22" s="16" t="s">
        <v>53</v>
      </c>
    </row>
    <row r="23" spans="2:10" x14ac:dyDescent="0.25">
      <c r="B23" s="71"/>
      <c r="C23" s="12" t="s">
        <v>25</v>
      </c>
      <c r="D23" s="23">
        <v>202</v>
      </c>
      <c r="E23" s="31">
        <v>0</v>
      </c>
      <c r="F23" s="23">
        <v>177</v>
      </c>
      <c r="G23" s="31">
        <v>5.6497175141242938E-3</v>
      </c>
      <c r="H23" s="23">
        <v>181</v>
      </c>
      <c r="I23" s="31">
        <v>1.6574585635359115E-2</v>
      </c>
      <c r="J23" s="16" t="s">
        <v>54</v>
      </c>
    </row>
    <row r="24" spans="2:10" x14ac:dyDescent="0.25">
      <c r="B24" s="70" t="s">
        <v>16</v>
      </c>
      <c r="C24" s="25" t="s">
        <v>26</v>
      </c>
      <c r="D24" s="23">
        <v>63</v>
      </c>
      <c r="E24" s="14">
        <v>0</v>
      </c>
      <c r="F24" s="23">
        <v>62</v>
      </c>
      <c r="G24" s="14">
        <v>0</v>
      </c>
      <c r="H24" s="23">
        <v>74</v>
      </c>
      <c r="I24" s="14">
        <v>0</v>
      </c>
      <c r="J24" s="16" t="s">
        <v>55</v>
      </c>
    </row>
    <row r="25" spans="2:10" x14ac:dyDescent="0.25">
      <c r="B25" s="72"/>
      <c r="C25" s="25" t="s">
        <v>27</v>
      </c>
      <c r="D25" s="23">
        <v>70</v>
      </c>
      <c r="E25" s="14">
        <v>0</v>
      </c>
      <c r="F25" s="23">
        <v>48</v>
      </c>
      <c r="G25" s="14">
        <v>4.1666666666666664E-2</v>
      </c>
      <c r="H25" s="23">
        <v>66</v>
      </c>
      <c r="I25" s="14">
        <v>1.5151515151515152E-2</v>
      </c>
      <c r="J25" s="16" t="s">
        <v>56</v>
      </c>
    </row>
    <row r="26" spans="2:10" x14ac:dyDescent="0.25">
      <c r="B26" s="72"/>
      <c r="C26" s="25" t="s">
        <v>28</v>
      </c>
      <c r="D26" s="23">
        <v>28</v>
      </c>
      <c r="E26" s="31">
        <v>3.5714285714285712E-2</v>
      </c>
      <c r="F26" s="23">
        <v>39</v>
      </c>
      <c r="G26" s="31">
        <v>2.564102564102564E-2</v>
      </c>
      <c r="H26" s="23">
        <v>25</v>
      </c>
      <c r="I26" s="31">
        <v>0.04</v>
      </c>
      <c r="J26" s="16" t="s">
        <v>57</v>
      </c>
    </row>
    <row r="27" spans="2:10" x14ac:dyDescent="0.25">
      <c r="B27" s="72"/>
      <c r="C27" s="25" t="s">
        <v>29</v>
      </c>
      <c r="D27" s="23">
        <v>102</v>
      </c>
      <c r="E27" s="31">
        <v>4.9019607843137254E-2</v>
      </c>
      <c r="F27" s="23">
        <v>87</v>
      </c>
      <c r="G27" s="31">
        <v>0.10344827586206896</v>
      </c>
      <c r="H27" s="23">
        <v>91</v>
      </c>
      <c r="I27" s="31">
        <v>8.7912087912087919E-2</v>
      </c>
      <c r="J27" s="16" t="s">
        <v>58</v>
      </c>
    </row>
    <row r="28" spans="2:10" x14ac:dyDescent="0.25">
      <c r="B28" s="72"/>
      <c r="C28" s="25" t="s">
        <v>30</v>
      </c>
      <c r="D28" s="23">
        <v>120</v>
      </c>
      <c r="E28" s="31">
        <v>4.1666666666666664E-2</v>
      </c>
      <c r="F28" s="23">
        <v>137</v>
      </c>
      <c r="G28" s="31">
        <v>4.3795620437956206E-2</v>
      </c>
      <c r="H28" s="23">
        <v>132</v>
      </c>
      <c r="I28" s="31">
        <v>3.787878787878788E-2</v>
      </c>
      <c r="J28" s="16" t="s">
        <v>59</v>
      </c>
    </row>
    <row r="29" spans="2:10" x14ac:dyDescent="0.25">
      <c r="B29" s="72"/>
      <c r="C29" s="25" t="s">
        <v>31</v>
      </c>
      <c r="D29" s="23">
        <v>83</v>
      </c>
      <c r="E29" s="14">
        <v>0.13253012048192772</v>
      </c>
      <c r="F29" s="23">
        <v>83</v>
      </c>
      <c r="G29" s="14">
        <v>8.4337349397590355E-2</v>
      </c>
      <c r="H29" s="23">
        <v>54</v>
      </c>
      <c r="I29" s="14">
        <v>0.18518518518518517</v>
      </c>
      <c r="J29" s="16" t="s">
        <v>60</v>
      </c>
    </row>
    <row r="30" spans="2:10" x14ac:dyDescent="0.25">
      <c r="B30" s="72"/>
      <c r="C30" s="25" t="s">
        <v>32</v>
      </c>
      <c r="D30" s="23">
        <v>102</v>
      </c>
      <c r="E30" s="14">
        <v>0</v>
      </c>
      <c r="F30" s="23">
        <v>81</v>
      </c>
      <c r="G30" s="14">
        <v>1.2345679012345678E-2</v>
      </c>
      <c r="H30" s="23">
        <v>73</v>
      </c>
      <c r="I30" s="14">
        <v>0</v>
      </c>
      <c r="J30" s="16" t="s">
        <v>55</v>
      </c>
    </row>
    <row r="31" spans="2:10" x14ac:dyDescent="0.25">
      <c r="B31" s="72"/>
      <c r="C31" s="25" t="s">
        <v>33</v>
      </c>
      <c r="D31" s="23">
        <v>45</v>
      </c>
      <c r="E31" s="31">
        <v>6.6666666666666666E-2</v>
      </c>
      <c r="F31" s="23">
        <v>42</v>
      </c>
      <c r="G31" s="31">
        <v>0.14285714285714285</v>
      </c>
      <c r="H31" s="23">
        <v>42</v>
      </c>
      <c r="I31" s="31">
        <v>7.1428571428571425E-2</v>
      </c>
      <c r="J31" s="16" t="s">
        <v>61</v>
      </c>
    </row>
    <row r="32" spans="2:10" x14ac:dyDescent="0.25">
      <c r="B32" s="72"/>
      <c r="C32" s="25" t="s">
        <v>34</v>
      </c>
      <c r="D32" s="23" t="s">
        <v>45</v>
      </c>
      <c r="E32" s="14" t="s">
        <v>45</v>
      </c>
      <c r="F32" s="23" t="s">
        <v>45</v>
      </c>
      <c r="G32" s="14" t="s">
        <v>45</v>
      </c>
      <c r="H32" s="23" t="s">
        <v>45</v>
      </c>
      <c r="I32" s="14" t="s">
        <v>45</v>
      </c>
      <c r="J32" s="16" t="s">
        <v>45</v>
      </c>
    </row>
    <row r="33" spans="2:10" x14ac:dyDescent="0.25">
      <c r="B33" s="72"/>
      <c r="C33" s="25" t="s">
        <v>35</v>
      </c>
      <c r="D33" s="23">
        <v>35</v>
      </c>
      <c r="E33" s="31">
        <v>0</v>
      </c>
      <c r="F33" s="23">
        <v>33</v>
      </c>
      <c r="G33" s="31">
        <v>3.0303030303030304E-2</v>
      </c>
      <c r="H33" s="23">
        <v>19</v>
      </c>
      <c r="I33" s="31">
        <v>0</v>
      </c>
      <c r="J33" s="16" t="s">
        <v>62</v>
      </c>
    </row>
    <row r="34" spans="2:10" x14ac:dyDescent="0.25">
      <c r="B34" s="72"/>
      <c r="C34" s="25" t="s">
        <v>36</v>
      </c>
      <c r="D34" s="23">
        <v>39</v>
      </c>
      <c r="E34" s="31">
        <v>0</v>
      </c>
      <c r="F34" s="23">
        <v>29</v>
      </c>
      <c r="G34" s="31">
        <v>0</v>
      </c>
      <c r="H34" s="23">
        <v>24</v>
      </c>
      <c r="I34" s="31">
        <v>0</v>
      </c>
      <c r="J34" s="16" t="s">
        <v>63</v>
      </c>
    </row>
    <row r="35" spans="2:10" x14ac:dyDescent="0.25">
      <c r="B35" s="71"/>
      <c r="C35" s="12" t="s">
        <v>37</v>
      </c>
      <c r="D35" s="23" t="s">
        <v>45</v>
      </c>
      <c r="E35" s="14" t="s">
        <v>45</v>
      </c>
      <c r="F35" s="23" t="s">
        <v>45</v>
      </c>
      <c r="G35" s="14" t="s">
        <v>45</v>
      </c>
      <c r="H35" s="23" t="s">
        <v>45</v>
      </c>
      <c r="I35" s="14" t="s">
        <v>45</v>
      </c>
      <c r="J35" s="16" t="s">
        <v>45</v>
      </c>
    </row>
    <row r="36" spans="2:10" x14ac:dyDescent="0.25">
      <c r="B36" s="73" t="s">
        <v>38</v>
      </c>
      <c r="C36" s="74"/>
      <c r="D36" s="32">
        <v>2772</v>
      </c>
      <c r="E36" s="19">
        <v>0.11363636363636363</v>
      </c>
      <c r="F36" s="32">
        <v>2764</v>
      </c>
      <c r="G36" s="19">
        <v>9.8769898697539799E-2</v>
      </c>
      <c r="H36" s="32">
        <f>SUM(H18:H35)</f>
        <v>2555</v>
      </c>
      <c r="I36" s="19">
        <v>0.10019569471624266</v>
      </c>
      <c r="J36" s="20" t="s">
        <v>47</v>
      </c>
    </row>
    <row r="38" spans="2:10" ht="17.25" x14ac:dyDescent="0.25">
      <c r="B38" s="33" t="s">
        <v>64</v>
      </c>
    </row>
    <row r="40" spans="2:10" x14ac:dyDescent="0.25">
      <c r="E40" s="33"/>
    </row>
  </sheetData>
  <mergeCells count="14">
    <mergeCell ref="B4:H4"/>
    <mergeCell ref="I7:K7"/>
    <mergeCell ref="B16:C16"/>
    <mergeCell ref="D16:E16"/>
    <mergeCell ref="F16:G16"/>
    <mergeCell ref="H16:J16"/>
    <mergeCell ref="E7:F7"/>
    <mergeCell ref="B7:B8"/>
    <mergeCell ref="C7:D7"/>
    <mergeCell ref="B18:B19"/>
    <mergeCell ref="B20:B23"/>
    <mergeCell ref="B24:B35"/>
    <mergeCell ref="B36:C36"/>
    <mergeCell ref="G7:H7"/>
  </mergeCells>
  <hyperlinks>
    <hyperlink ref="B38" r:id="rId1" display="https://www.haigekassa.ee/sites/default/files/Maailmapanga-uuring/veeb_est_summary_report_hk_2015.pdf" xr:uid="{00000000-0004-0000-0300-000000000000}"/>
  </hyperlinks>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Kirjeldus 2018</vt:lpstr>
      <vt:lpstr>Aruandesse 2018</vt:lpstr>
      <vt:lpstr>Kirjeldus 2017</vt:lpstr>
      <vt:lpstr>Aruandesse 2017</vt:lpstr>
      <vt:lpstr>Aastate andmed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Sirli Joona</dc:creator>
  <cp:lastModifiedBy>Mariliis Põld</cp:lastModifiedBy>
  <dcterms:created xsi:type="dcterms:W3CDTF">2017-11-13T08:48:40Z</dcterms:created>
  <dcterms:modified xsi:type="dcterms:W3CDTF">2019-10-18T10:04:40Z</dcterms:modified>
</cp:coreProperties>
</file>