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"/>
    </mc:Choice>
  </mc:AlternateContent>
  <xr:revisionPtr revIDLastSave="0" documentId="13_ncr:1_{1F4A8311-8BA7-4EDD-9AEC-C6661B34709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Kirjeldus 2018" sheetId="1" r:id="rId1"/>
    <sheet name="Aruandesse 2018" sheetId="2" r:id="rId2"/>
    <sheet name="Kirjeldus 2017" sheetId="4" r:id="rId3"/>
    <sheet name="Aastate võrdlus" sheetId="3" r:id="rId4"/>
  </sheets>
  <externalReferences>
    <externalReference r:id="rId5"/>
    <externalReference r:id="rId6"/>
  </externalReferences>
  <definedNames>
    <definedName name="HVA_I" localSheetId="3">[1]Aruandesse!$C$4:$C$25*0+[1]Aruandesse!$C$26</definedName>
    <definedName name="HVA_I" localSheetId="2">[2]Aruandesse!$E$5:$E$26*0+[2]Aruandesse!$E$27</definedName>
    <definedName name="HVA_I">'Aruandesse 2018'!$E$5:$E$26*0+'Aruandesse 2018'!$E$28</definedName>
    <definedName name="HVA_II" localSheetId="3">[1]Aruandesse!#REF!*0+[1]Aruandesse!#REF!</definedName>
    <definedName name="HVA_II" localSheetId="2">[2]Aruandesse!#REF!*0+[2]Aruandesse!#REF!</definedName>
    <definedName name="HVA_II">'Aruandesse 2018'!#REF!*0+'Aruandesse 2018'!#REF!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2" l="1"/>
  <c r="J53" i="2" l="1"/>
  <c r="J52" i="2"/>
  <c r="J51" i="2"/>
  <c r="J50" i="2"/>
  <c r="J49" i="2"/>
  <c r="J48" i="2"/>
  <c r="J47" i="2"/>
  <c r="J46" i="2"/>
  <c r="J45" i="2"/>
  <c r="J44" i="2"/>
  <c r="J43" i="2"/>
  <c r="J36" i="2"/>
  <c r="G53" i="2"/>
  <c r="G52" i="2"/>
  <c r="G51" i="2"/>
  <c r="G49" i="2"/>
  <c r="G48" i="2"/>
  <c r="G47" i="2"/>
  <c r="G46" i="2"/>
  <c r="G42" i="2"/>
  <c r="G39" i="2"/>
  <c r="G38" i="2"/>
  <c r="G37" i="2"/>
  <c r="G36" i="2"/>
  <c r="D52" i="2"/>
  <c r="D51" i="2"/>
  <c r="D42" i="2"/>
  <c r="D40" i="2"/>
  <c r="D39" i="2"/>
  <c r="D38" i="2"/>
  <c r="D37" i="2"/>
  <c r="D36" i="2"/>
  <c r="C8" i="2"/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4" i="3"/>
  <c r="G28" i="2" l="1"/>
  <c r="L27" i="2"/>
  <c r="G27" i="2"/>
  <c r="K27" i="2"/>
  <c r="D26" i="2"/>
  <c r="D25" i="2"/>
  <c r="D24" i="2"/>
  <c r="D22" i="2"/>
  <c r="D21" i="2"/>
  <c r="D20" i="2"/>
  <c r="D18" i="2"/>
  <c r="D17" i="2"/>
  <c r="D16" i="2"/>
  <c r="D14" i="2"/>
  <c r="D7" i="2"/>
  <c r="D28" i="2" l="1"/>
  <c r="K28" i="2" s="1"/>
  <c r="F5" i="2"/>
  <c r="F16" i="2"/>
  <c r="F17" i="2"/>
  <c r="L28" i="2"/>
  <c r="F21" i="2"/>
  <c r="F22" i="2"/>
  <c r="F25" i="2"/>
  <c r="F18" i="2"/>
  <c r="F14" i="2"/>
  <c r="F24" i="2"/>
  <c r="F20" i="2"/>
  <c r="F8" i="2"/>
  <c r="F9" i="2"/>
  <c r="F10" i="2"/>
  <c r="F11" i="2"/>
  <c r="F12" i="2"/>
  <c r="F13" i="2"/>
  <c r="F7" i="2"/>
  <c r="F26" i="2" l="1"/>
  <c r="F28" i="2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6" i="2"/>
  <c r="K26" i="2"/>
  <c r="G26" i="2"/>
  <c r="L25" i="2"/>
  <c r="K25" i="2"/>
  <c r="G25" i="2"/>
  <c r="L24" i="2"/>
  <c r="K24" i="2"/>
  <c r="G24" i="2"/>
  <c r="L23" i="2"/>
  <c r="K23" i="2"/>
  <c r="G23" i="2"/>
  <c r="L22" i="2"/>
  <c r="K22" i="2"/>
  <c r="G22" i="2"/>
  <c r="L21" i="2"/>
  <c r="K21" i="2"/>
  <c r="G21" i="2"/>
  <c r="L20" i="2"/>
  <c r="K20" i="2"/>
  <c r="G20" i="2"/>
  <c r="L19" i="2"/>
  <c r="K19" i="2"/>
  <c r="G19" i="2"/>
  <c r="L18" i="2"/>
  <c r="K18" i="2"/>
  <c r="G18" i="2"/>
  <c r="L17" i="2"/>
  <c r="K17" i="2"/>
  <c r="G17" i="2"/>
  <c r="L16" i="2"/>
  <c r="K16" i="2"/>
  <c r="G16" i="2"/>
  <c r="L15" i="2"/>
  <c r="K15" i="2"/>
  <c r="G15" i="2"/>
  <c r="L14" i="2"/>
  <c r="K14" i="2"/>
  <c r="G14" i="2"/>
  <c r="L13" i="2"/>
  <c r="K13" i="2"/>
  <c r="G13" i="2"/>
  <c r="L12" i="2"/>
  <c r="K12" i="2"/>
  <c r="G12" i="2"/>
  <c r="L11" i="2"/>
  <c r="K11" i="2"/>
  <c r="G11" i="2"/>
  <c r="L10" i="2"/>
  <c r="K10" i="2"/>
  <c r="G10" i="2"/>
  <c r="L9" i="2"/>
  <c r="K9" i="2"/>
  <c r="G9" i="2"/>
  <c r="L8" i="2"/>
  <c r="K8" i="2"/>
  <c r="G8" i="2"/>
  <c r="L7" i="2"/>
  <c r="K7" i="2"/>
  <c r="G7" i="2"/>
  <c r="L6" i="2"/>
  <c r="K6" i="2"/>
  <c r="G6" i="2"/>
  <c r="L5" i="2"/>
  <c r="K5" i="2"/>
  <c r="G5" i="2"/>
</calcChain>
</file>

<file path=xl/sharedStrings.xml><?xml version="1.0" encoding="utf-8"?>
<sst xmlns="http://schemas.openxmlformats.org/spreadsheetml/2006/main" count="188" uniqueCount="78">
  <si>
    <t>Indikaator 6. KEISRILÕIGETE OSAKAAL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</si>
  <si>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</si>
  <si>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</si>
  <si>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</si>
  <si>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</si>
  <si>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</si>
  <si>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</si>
  <si>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</si>
  <si>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</si>
  <si>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</si>
  <si>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</si>
  <si>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</si>
  <si>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</si>
  <si>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</si>
  <si>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</si>
  <si>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</si>
  <si>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</si>
  <si>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</si>
  <si>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</si>
  <si>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</si>
  <si>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</si>
  <si>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</si>
  <si>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</si>
  <si>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</si>
  <si>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 xml:space="preserve">HVA keskmine </t>
  </si>
  <si>
    <t>PERH</t>
  </si>
  <si>
    <t>TLH</t>
  </si>
  <si>
    <t>Jõgeva</t>
  </si>
  <si>
    <t>Rapla</t>
  </si>
  <si>
    <t>HVA keskmine</t>
  </si>
  <si>
    <t xml:space="preserve">Indikaator 6. MITTERISKIRÜHMA KEISRILÕIGETE OSAKAAL </t>
  </si>
  <si>
    <t xml:space="preserve">Mitteriskirühma keisrilõigete osakaal  </t>
  </si>
  <si>
    <t>Haiglaliik</t>
  </si>
  <si>
    <t xml:space="preserve">Haigla </t>
  </si>
  <si>
    <t>Piirkondlikud</t>
  </si>
  <si>
    <t>Keskhaiglad</t>
  </si>
  <si>
    <t>Üldhaiglad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</si>
  <si>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</si>
  <si>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</si>
  <si>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</si>
  <si>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</si>
  <si>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</si>
  <si>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</si>
  <si>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</si>
  <si>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</si>
  <si>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</si>
  <si>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</si>
  <si>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</si>
  <si>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</si>
  <si>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</si>
  <si>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</si>
  <si>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</si>
  <si>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Põhja-Eesti Regionaalhaigla*</t>
  </si>
  <si>
    <t>Tallinna Lastehaigla*</t>
  </si>
  <si>
    <t>Jõgeva Haigla*</t>
  </si>
  <si>
    <t>Raplamaa Haigla*</t>
  </si>
  <si>
    <t>Erihaiglad</t>
  </si>
  <si>
    <t>Haapsalu Neuroloogiline Rehabilitatsioonikeskus*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</si>
  <si>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</si>
  <si>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</si>
  <si>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-</t>
  </si>
  <si>
    <t>Vanus 15–18</t>
  </si>
  <si>
    <t xml:space="preserve">* 2018. aasta tulemuste arvutamisel eemaldati vanusepiirang ≥15 aastat
</t>
  </si>
  <si>
    <t>* Teenust ei osutatud</t>
  </si>
  <si>
    <t>–</t>
  </si>
  <si>
    <t xml:space="preserve">Kriipsuga ( – ) tähistatud read, kus ei olnud juhtusid ning tulemust ei saanud arvutada. </t>
  </si>
  <si>
    <t>2018. a sünnituste üldarv (v.a riskirühmade keisrilõiked), arv</t>
  </si>
  <si>
    <t>2018. a keisrilõiked (v.a riskirühmade keisrilõiked), arv</t>
  </si>
  <si>
    <t>2018. a keisrilõigete osakaal (v.a riskirühmade keisrilõiked)</t>
  </si>
  <si>
    <t>2018. aasta tulemuste arvutamisel eemaldati vanusepiirang ≥15 aastat</t>
  </si>
  <si>
    <t>2016. a keisrilõigete osakaal (v.a riskirühmade keisrilõiked)</t>
  </si>
  <si>
    <t>2017. a keisrilõigete osakaal (v.a riskirühmade keisrilõiked)</t>
  </si>
  <si>
    <t>2018. a keisrilõigete osakaal (v.a riskirühmade keisrilõiked)*</t>
  </si>
  <si>
    <t>2011. a keisrilõigete osakaal (v.a riskirühmade keisrilõiked)</t>
  </si>
  <si>
    <t>2012. a keisrilõigete osakaal (v.a riskirühmade keisrilõiked)</t>
  </si>
  <si>
    <t>2013. a keisrilõigete osakaal (v.a riskirühmade keisrilõiked)</t>
  </si>
  <si>
    <t>2014. a keisrilõigete osakaal (v.a riskirühmade keisrilõiked)</t>
  </si>
  <si>
    <t>2015. a keisrilõigete osakaal (v.a riskirühmade keisrilõiked)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</si>
</sst>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00599D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</font>
    <font>
      <sz val="8"/>
      <name val="Arial"/>
      <family val="2"/>
      <charset val="186"/>
    </font>
  </fonts>
  <fills count="5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1" borderId="0" applyNumberFormat="0" applyBorder="0" applyAlignment="0" applyProtection="0"/>
    <xf numFmtId="0" fontId="25" fillId="24" borderId="6" applyNumberFormat="0" applyAlignment="0" applyProtection="0"/>
    <xf numFmtId="0" fontId="26" fillId="16" borderId="7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6" applyNumberFormat="0" applyAlignment="0" applyProtection="0"/>
    <xf numFmtId="0" fontId="32" fillId="0" borderId="11" applyNumberFormat="0" applyFill="0" applyAlignment="0" applyProtection="0"/>
    <xf numFmtId="0" fontId="32" fillId="22" borderId="0" applyNumberFormat="0" applyBorder="0" applyAlignment="0" applyProtection="0"/>
    <xf numFmtId="0" fontId="15" fillId="21" borderId="6" applyNumberFormat="0" applyFont="0" applyAlignment="0" applyProtection="0"/>
    <xf numFmtId="0" fontId="33" fillId="24" borderId="12" applyNumberFormat="0" applyAlignment="0" applyProtection="0"/>
    <xf numFmtId="4" fontId="15" fillId="28" borderId="6" applyNumberFormat="0" applyProtection="0">
      <alignment vertical="center"/>
    </xf>
    <xf numFmtId="4" fontId="36" fillId="29" borderId="6" applyNumberFormat="0" applyProtection="0">
      <alignment vertical="center"/>
    </xf>
    <xf numFmtId="4" fontId="15" fillId="29" borderId="6" applyNumberFormat="0" applyProtection="0">
      <alignment horizontal="left" vertical="center" indent="1"/>
    </xf>
    <xf numFmtId="0" fontId="19" fillId="28" borderId="13" applyNumberFormat="0" applyProtection="0">
      <alignment horizontal="left" vertical="top" indent="1"/>
    </xf>
    <xf numFmtId="4" fontId="15" fillId="30" borderId="6" applyNumberFormat="0" applyProtection="0">
      <alignment horizontal="left" vertical="center" indent="1"/>
    </xf>
    <xf numFmtId="4" fontId="15" fillId="31" borderId="6" applyNumberFormat="0" applyProtection="0">
      <alignment horizontal="right" vertical="center"/>
    </xf>
    <xf numFmtId="4" fontId="15" fillId="32" borderId="6" applyNumberFormat="0" applyProtection="0">
      <alignment horizontal="right" vertical="center"/>
    </xf>
    <xf numFmtId="4" fontId="15" fillId="33" borderId="14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6" borderId="6" applyNumberFormat="0" applyProtection="0">
      <alignment horizontal="right" vertical="center"/>
    </xf>
    <xf numFmtId="4" fontId="15" fillId="37" borderId="6" applyNumberFormat="0" applyProtection="0">
      <alignment horizontal="right" vertical="center"/>
    </xf>
    <xf numFmtId="4" fontId="15" fillId="38" borderId="6" applyNumberFormat="0" applyProtection="0">
      <alignment horizontal="right" vertical="center"/>
    </xf>
    <xf numFmtId="4" fontId="15" fillId="39" borderId="6" applyNumberFormat="0" applyProtection="0">
      <alignment horizontal="right" vertical="center"/>
    </xf>
    <xf numFmtId="4" fontId="15" fillId="40" borderId="14" applyNumberFormat="0" applyProtection="0">
      <alignment horizontal="left" vertical="center" indent="1"/>
    </xf>
    <xf numFmtId="4" fontId="18" fillId="41" borderId="14" applyNumberFormat="0" applyProtection="0">
      <alignment horizontal="left" vertical="center" indent="1"/>
    </xf>
    <xf numFmtId="4" fontId="18" fillId="41" borderId="14" applyNumberFormat="0" applyProtection="0">
      <alignment horizontal="left" vertical="center" indent="1"/>
    </xf>
    <xf numFmtId="4" fontId="15" fillId="42" borderId="6" applyNumberFormat="0" applyProtection="0">
      <alignment horizontal="right" vertical="center"/>
    </xf>
    <xf numFmtId="4" fontId="15" fillId="43" borderId="14" applyNumberFormat="0" applyProtection="0">
      <alignment horizontal="left" vertical="center" indent="1"/>
    </xf>
    <xf numFmtId="4" fontId="15" fillId="42" borderId="14" applyNumberFormat="0" applyProtection="0">
      <alignment horizontal="left" vertical="center" indent="1"/>
    </xf>
    <xf numFmtId="0" fontId="15" fillId="44" borderId="6" applyNumberFormat="0" applyProtection="0">
      <alignment horizontal="left" vertical="center" indent="1"/>
    </xf>
    <xf numFmtId="0" fontId="15" fillId="41" borderId="13" applyNumberFormat="0" applyProtection="0">
      <alignment horizontal="left" vertical="top" indent="1"/>
    </xf>
    <xf numFmtId="0" fontId="15" fillId="45" borderId="6" applyNumberFormat="0" applyProtection="0">
      <alignment horizontal="left" vertical="center" indent="1"/>
    </xf>
    <xf numFmtId="0" fontId="15" fillId="42" borderId="13" applyNumberFormat="0" applyProtection="0">
      <alignment horizontal="left" vertical="top" indent="1"/>
    </xf>
    <xf numFmtId="0" fontId="15" fillId="46" borderId="6" applyNumberFormat="0" applyProtection="0">
      <alignment horizontal="left" vertical="center" indent="1"/>
    </xf>
    <xf numFmtId="0" fontId="15" fillId="46" borderId="13" applyNumberFormat="0" applyProtection="0">
      <alignment horizontal="left" vertical="top" indent="1"/>
    </xf>
    <xf numFmtId="0" fontId="15" fillId="43" borderId="6" applyNumberFormat="0" applyProtection="0">
      <alignment horizontal="left" vertical="center" indent="1"/>
    </xf>
    <xf numFmtId="0" fontId="15" fillId="43" borderId="13" applyNumberFormat="0" applyProtection="0">
      <alignment horizontal="left" vertical="top" indent="1"/>
    </xf>
    <xf numFmtId="0" fontId="15" fillId="47" borderId="15" applyNumberFormat="0">
      <protection locked="0"/>
    </xf>
    <xf numFmtId="0" fontId="16" fillId="41" borderId="16" applyBorder="0"/>
    <xf numFmtId="4" fontId="17" fillId="48" borderId="13" applyNumberFormat="0" applyProtection="0">
      <alignment vertical="center"/>
    </xf>
    <xf numFmtId="4" fontId="36" fillId="49" borderId="1" applyNumberFormat="0" applyProtection="0">
      <alignment vertical="center"/>
    </xf>
    <xf numFmtId="4" fontId="17" fillId="44" borderId="13" applyNumberFormat="0" applyProtection="0">
      <alignment horizontal="left" vertical="center" indent="1"/>
    </xf>
    <xf numFmtId="0" fontId="17" fillId="48" borderId="13" applyNumberFormat="0" applyProtection="0">
      <alignment horizontal="left" vertical="top" indent="1"/>
    </xf>
    <xf numFmtId="4" fontId="15" fillId="0" borderId="6" applyNumberFormat="0" applyProtection="0">
      <alignment horizontal="right" vertical="center"/>
    </xf>
    <xf numFmtId="4" fontId="36" fillId="50" borderId="6" applyNumberFormat="0" applyProtection="0">
      <alignment horizontal="right" vertical="center"/>
    </xf>
    <xf numFmtId="4" fontId="15" fillId="30" borderId="6" applyNumberFormat="0" applyProtection="0">
      <alignment horizontal="left" vertical="center" indent="1"/>
    </xf>
    <xf numFmtId="0" fontId="17" fillId="42" borderId="13" applyNumberFormat="0" applyProtection="0">
      <alignment horizontal="left" vertical="top" indent="1"/>
    </xf>
    <xf numFmtId="4" fontId="20" fillId="51" borderId="14" applyNumberFormat="0" applyProtection="0">
      <alignment horizontal="left" vertical="center" indent="1"/>
    </xf>
    <xf numFmtId="0" fontId="15" fillId="52" borderId="1"/>
    <xf numFmtId="4" fontId="21" fillId="47" borderId="6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38" fillId="3" borderId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0" fillId="0" borderId="0" xfId="0" applyNumberFormat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2" fillId="0" borderId="1" xfId="0" applyFont="1" applyFill="1" applyBorder="1"/>
    <xf numFmtId="3" fontId="9" fillId="0" borderId="1" xfId="1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 applyAlignment="1">
      <alignment horizontal="left" vertical="top"/>
    </xf>
    <xf numFmtId="9" fontId="1" fillId="0" borderId="0" xfId="1" applyFont="1"/>
    <xf numFmtId="0" fontId="1" fillId="0" borderId="0" xfId="1" applyNumberFormat="1" applyFont="1"/>
    <xf numFmtId="166" fontId="0" fillId="0" borderId="0" xfId="0" applyNumberFormat="1"/>
    <xf numFmtId="0" fontId="12" fillId="0" borderId="0" xfId="0" applyFont="1"/>
    <xf numFmtId="0" fontId="3" fillId="0" borderId="0" xfId="0" applyFont="1"/>
    <xf numFmtId="165" fontId="3" fillId="0" borderId="0" xfId="0" applyNumberFormat="1" applyFont="1"/>
    <xf numFmtId="0" fontId="2" fillId="0" borderId="1" xfId="0" applyFont="1" applyBorder="1"/>
    <xf numFmtId="0" fontId="2" fillId="0" borderId="2" xfId="0" applyFont="1" applyFill="1" applyBorder="1" applyAlignment="1"/>
    <xf numFmtId="165" fontId="2" fillId="0" borderId="0" xfId="1" applyNumberFormat="1" applyFont="1" applyFill="1" applyBorder="1"/>
    <xf numFmtId="0" fontId="2" fillId="0" borderId="1" xfId="0" applyFont="1" applyBorder="1" applyAlignment="1">
      <alignment horizontal="right"/>
    </xf>
    <xf numFmtId="0" fontId="0" fillId="0" borderId="5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/>
    <xf numFmtId="0" fontId="0" fillId="0" borderId="0" xfId="0" applyFont="1"/>
    <xf numFmtId="9" fontId="3" fillId="0" borderId="0" xfId="1" applyNumberFormat="1" applyFont="1" applyFill="1" applyBorder="1"/>
    <xf numFmtId="0" fontId="0" fillId="0" borderId="0" xfId="0" applyFill="1"/>
    <xf numFmtId="0" fontId="13" fillId="0" borderId="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9" fontId="3" fillId="0" borderId="0" xfId="0" applyNumberFormat="1" applyFont="1" applyBorder="1"/>
    <xf numFmtId="164" fontId="3" fillId="0" borderId="0" xfId="0" applyNumberFormat="1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/>
    <xf numFmtId="10" fontId="10" fillId="0" borderId="1" xfId="0" applyNumberFormat="1" applyFont="1" applyFill="1" applyBorder="1" applyAlignment="1">
      <alignment horizontal="right"/>
    </xf>
    <xf numFmtId="10" fontId="9" fillId="0" borderId="1" xfId="1" applyNumberFormat="1" applyFont="1" applyFill="1" applyBorder="1"/>
    <xf numFmtId="10" fontId="9" fillId="0" borderId="1" xfId="0" applyNumberFormat="1" applyFont="1" applyFill="1" applyBorder="1"/>
    <xf numFmtId="10" fontId="1" fillId="0" borderId="1" xfId="1" applyNumberFormat="1" applyFont="1" applyFill="1" applyBorder="1"/>
    <xf numFmtId="10" fontId="9" fillId="0" borderId="1" xfId="1" applyNumberFormat="1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/>
    <xf numFmtId="10" fontId="2" fillId="0" borderId="1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0" fontId="1" fillId="0" borderId="1" xfId="1" applyNumberFormat="1" applyFont="1" applyFill="1" applyBorder="1" applyAlignment="1">
      <alignment horizontal="right"/>
    </xf>
    <xf numFmtId="10" fontId="0" fillId="0" borderId="1" xfId="0" applyNumberForma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</cellXfs>
  <cellStyles count="14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22" xr:uid="{00000000-0005-0000-0000-000003000000}"/>
    <cellStyle name="Accent1 11" xfId="146" xr:uid="{00000000-0005-0000-0000-000004000000}"/>
    <cellStyle name="Accent1 12" xfId="148" xr:uid="{00000000-0005-0000-0000-000005000000}"/>
    <cellStyle name="Accent1 2" xfId="4" xr:uid="{00000000-0005-0000-0000-000006000000}"/>
    <cellStyle name="Accent1 3" xfId="88" xr:uid="{00000000-0005-0000-0000-000007000000}"/>
    <cellStyle name="Accent1 4" xfId="110" xr:uid="{00000000-0005-0000-0000-000008000000}"/>
    <cellStyle name="Accent1 5" xfId="113" xr:uid="{00000000-0005-0000-0000-000009000000}"/>
    <cellStyle name="Accent1 6" xfId="115" xr:uid="{00000000-0005-0000-0000-00000A000000}"/>
    <cellStyle name="Accent1 7" xfId="117" xr:uid="{00000000-0005-0000-0000-00000B000000}"/>
    <cellStyle name="Accent1 8" xfId="119" xr:uid="{00000000-0005-0000-0000-00000C000000}"/>
    <cellStyle name="Accent1 9" xfId="141" xr:uid="{00000000-0005-0000-0000-00000D000000}"/>
    <cellStyle name="Accent2 - 20%" xfId="9" xr:uid="{00000000-0005-0000-0000-00000E000000}"/>
    <cellStyle name="Accent2 - 40%" xfId="10" xr:uid="{00000000-0005-0000-0000-00000F000000}"/>
    <cellStyle name="Accent2 - 60%" xfId="11" xr:uid="{00000000-0005-0000-0000-000010000000}"/>
    <cellStyle name="Accent2 10" xfId="124" xr:uid="{00000000-0005-0000-0000-000011000000}"/>
    <cellStyle name="Accent2 11" xfId="145" xr:uid="{00000000-0005-0000-0000-000012000000}"/>
    <cellStyle name="Accent2 12" xfId="147" xr:uid="{00000000-0005-0000-0000-000013000000}"/>
    <cellStyle name="Accent2 2" xfId="8" xr:uid="{00000000-0005-0000-0000-000014000000}"/>
    <cellStyle name="Accent2 3" xfId="90" xr:uid="{00000000-0005-0000-0000-000015000000}"/>
    <cellStyle name="Accent2 4" xfId="109" xr:uid="{00000000-0005-0000-0000-000016000000}"/>
    <cellStyle name="Accent2 5" xfId="112" xr:uid="{00000000-0005-0000-0000-000017000000}"/>
    <cellStyle name="Accent2 6" xfId="114" xr:uid="{00000000-0005-0000-0000-000018000000}"/>
    <cellStyle name="Accent2 7" xfId="116" xr:uid="{00000000-0005-0000-0000-000019000000}"/>
    <cellStyle name="Accent2 8" xfId="120" xr:uid="{00000000-0005-0000-0000-00001A000000}"/>
    <cellStyle name="Accent2 9" xfId="140" xr:uid="{00000000-0005-0000-0000-00001B000000}"/>
    <cellStyle name="Accent3 - 20%" xfId="13" xr:uid="{00000000-0005-0000-0000-00001C000000}"/>
    <cellStyle name="Accent3 - 40%" xfId="14" xr:uid="{00000000-0005-0000-0000-00001D000000}"/>
    <cellStyle name="Accent3 - 60%" xfId="15" xr:uid="{00000000-0005-0000-0000-00001E000000}"/>
    <cellStyle name="Accent3 10" xfId="127" xr:uid="{00000000-0005-0000-0000-00001F000000}"/>
    <cellStyle name="Accent3 11" xfId="144" xr:uid="{00000000-0005-0000-0000-000020000000}"/>
    <cellStyle name="Accent3 12" xfId="125" xr:uid="{00000000-0005-0000-0000-000021000000}"/>
    <cellStyle name="Accent3 2" xfId="12" xr:uid="{00000000-0005-0000-0000-000022000000}"/>
    <cellStyle name="Accent3 3" xfId="92" xr:uid="{00000000-0005-0000-0000-000023000000}"/>
    <cellStyle name="Accent3 4" xfId="107" xr:uid="{00000000-0005-0000-0000-000024000000}"/>
    <cellStyle name="Accent3 5" xfId="89" xr:uid="{00000000-0005-0000-0000-000025000000}"/>
    <cellStyle name="Accent3 6" xfId="108" xr:uid="{00000000-0005-0000-0000-000026000000}"/>
    <cellStyle name="Accent3 7" xfId="111" xr:uid="{00000000-0005-0000-0000-000027000000}"/>
    <cellStyle name="Accent3 8" xfId="121" xr:uid="{00000000-0005-0000-0000-000028000000}"/>
    <cellStyle name="Accent3 9" xfId="138" xr:uid="{00000000-0005-0000-0000-000029000000}"/>
    <cellStyle name="Accent4 - 20%" xfId="17" xr:uid="{00000000-0005-0000-0000-00002A000000}"/>
    <cellStyle name="Accent4 - 40%" xfId="18" xr:uid="{00000000-0005-0000-0000-00002B000000}"/>
    <cellStyle name="Accent4 - 60%" xfId="19" xr:uid="{00000000-0005-0000-0000-00002C000000}"/>
    <cellStyle name="Accent4 10" xfId="130" xr:uid="{00000000-0005-0000-0000-00002D000000}"/>
    <cellStyle name="Accent4 11" xfId="143" xr:uid="{00000000-0005-0000-0000-00002E000000}"/>
    <cellStyle name="Accent4 12" xfId="129" xr:uid="{00000000-0005-0000-0000-00002F000000}"/>
    <cellStyle name="Accent4 2" xfId="16" xr:uid="{00000000-0005-0000-0000-000030000000}"/>
    <cellStyle name="Accent4 3" xfId="94" xr:uid="{00000000-0005-0000-0000-000031000000}"/>
    <cellStyle name="Accent4 4" xfId="105" xr:uid="{00000000-0005-0000-0000-000032000000}"/>
    <cellStyle name="Accent4 5" xfId="93" xr:uid="{00000000-0005-0000-0000-000033000000}"/>
    <cellStyle name="Accent4 6" xfId="106" xr:uid="{00000000-0005-0000-0000-000034000000}"/>
    <cellStyle name="Accent4 7" xfId="91" xr:uid="{00000000-0005-0000-0000-000035000000}"/>
    <cellStyle name="Accent4 8" xfId="123" xr:uid="{00000000-0005-0000-0000-000036000000}"/>
    <cellStyle name="Accent4 9" xfId="137" xr:uid="{00000000-0005-0000-0000-000037000000}"/>
    <cellStyle name="Accent5 - 20%" xfId="21" xr:uid="{00000000-0005-0000-0000-000038000000}"/>
    <cellStyle name="Accent5 - 40%" xfId="22" xr:uid="{00000000-0005-0000-0000-000039000000}"/>
    <cellStyle name="Accent5 - 60%" xfId="23" xr:uid="{00000000-0005-0000-0000-00003A000000}"/>
    <cellStyle name="Accent5 10" xfId="132" xr:uid="{00000000-0005-0000-0000-00003B000000}"/>
    <cellStyle name="Accent5 11" xfId="142" xr:uid="{00000000-0005-0000-0000-00003C000000}"/>
    <cellStyle name="Accent5 12" xfId="131" xr:uid="{00000000-0005-0000-0000-00003D000000}"/>
    <cellStyle name="Accent5 2" xfId="20" xr:uid="{00000000-0005-0000-0000-00003E000000}"/>
    <cellStyle name="Accent5 3" xfId="97" xr:uid="{00000000-0005-0000-0000-00003F000000}"/>
    <cellStyle name="Accent5 4" xfId="103" xr:uid="{00000000-0005-0000-0000-000040000000}"/>
    <cellStyle name="Accent5 5" xfId="96" xr:uid="{00000000-0005-0000-0000-000041000000}"/>
    <cellStyle name="Accent5 6" xfId="104" xr:uid="{00000000-0005-0000-0000-000042000000}"/>
    <cellStyle name="Accent5 7" xfId="95" xr:uid="{00000000-0005-0000-0000-000043000000}"/>
    <cellStyle name="Accent5 8" xfId="126" xr:uid="{00000000-0005-0000-0000-000044000000}"/>
    <cellStyle name="Accent5 9" xfId="136" xr:uid="{00000000-0005-0000-0000-000045000000}"/>
    <cellStyle name="Accent6 - 20%" xfId="25" xr:uid="{00000000-0005-0000-0000-000046000000}"/>
    <cellStyle name="Accent6 - 40%" xfId="26" xr:uid="{00000000-0005-0000-0000-000047000000}"/>
    <cellStyle name="Accent6 - 60%" xfId="27" xr:uid="{00000000-0005-0000-0000-000048000000}"/>
    <cellStyle name="Accent6 10" xfId="133" xr:uid="{00000000-0005-0000-0000-000049000000}"/>
    <cellStyle name="Accent6 11" xfId="139" xr:uid="{00000000-0005-0000-0000-00004A000000}"/>
    <cellStyle name="Accent6 12" xfId="134" xr:uid="{00000000-0005-0000-0000-00004B000000}"/>
    <cellStyle name="Accent6 2" xfId="24" xr:uid="{00000000-0005-0000-0000-00004C000000}"/>
    <cellStyle name="Accent6 3" xfId="99" xr:uid="{00000000-0005-0000-0000-00004D000000}"/>
    <cellStyle name="Accent6 4" xfId="102" xr:uid="{00000000-0005-0000-0000-00004E000000}"/>
    <cellStyle name="Accent6 5" xfId="98" xr:uid="{00000000-0005-0000-0000-00004F000000}"/>
    <cellStyle name="Accent6 6" xfId="101" xr:uid="{00000000-0005-0000-0000-000050000000}"/>
    <cellStyle name="Accent6 7" xfId="100" xr:uid="{00000000-0005-0000-0000-000051000000}"/>
    <cellStyle name="Accent6 8" xfId="128" xr:uid="{00000000-0005-0000-0000-000052000000}"/>
    <cellStyle name="Accent6 9" xfId="135" xr:uid="{00000000-0005-0000-0000-000053000000}"/>
    <cellStyle name="Bad 2" xfId="28" xr:uid="{00000000-0005-0000-0000-000054000000}"/>
    <cellStyle name="Calculation 2" xfId="29" xr:uid="{00000000-0005-0000-0000-000055000000}"/>
    <cellStyle name="Check Cell 2" xfId="30" xr:uid="{00000000-0005-0000-0000-000056000000}"/>
    <cellStyle name="Emphasis 1" xfId="31" xr:uid="{00000000-0005-0000-0000-000057000000}"/>
    <cellStyle name="Emphasis 2" xfId="32" xr:uid="{00000000-0005-0000-0000-000058000000}"/>
    <cellStyle name="Emphasis 3" xfId="33" xr:uid="{00000000-0005-0000-0000-000059000000}"/>
    <cellStyle name="Good 2" xfId="34" xr:uid="{00000000-0005-0000-0000-00005A000000}"/>
    <cellStyle name="Heading 1 2" xfId="35" xr:uid="{00000000-0005-0000-0000-00005B000000}"/>
    <cellStyle name="Heading 2 2" xfId="36" xr:uid="{00000000-0005-0000-0000-00005C000000}"/>
    <cellStyle name="Heading 3 2" xfId="37" xr:uid="{00000000-0005-0000-0000-00005D000000}"/>
    <cellStyle name="Heading 4 2" xfId="38" xr:uid="{00000000-0005-0000-0000-00005E000000}"/>
    <cellStyle name="Hyperlink" xfId="2" builtinId="8"/>
    <cellStyle name="Input 2" xfId="39" xr:uid="{00000000-0005-0000-0000-000060000000}"/>
    <cellStyle name="Linked Cell 2" xfId="40" xr:uid="{00000000-0005-0000-0000-000061000000}"/>
    <cellStyle name="Neutral 2" xfId="41" xr:uid="{00000000-0005-0000-0000-000062000000}"/>
    <cellStyle name="Normal" xfId="0" builtinId="0"/>
    <cellStyle name="Normal 2" xfId="3" xr:uid="{00000000-0005-0000-0000-000064000000}"/>
    <cellStyle name="Normal 3" xfId="118" xr:uid="{00000000-0005-0000-0000-000065000000}"/>
    <cellStyle name="Note 2" xfId="42" xr:uid="{00000000-0005-0000-0000-000066000000}"/>
    <cellStyle name="Output 2" xfId="43" xr:uid="{00000000-0005-0000-0000-000067000000}"/>
    <cellStyle name="Percent" xfId="1" builtinId="5"/>
    <cellStyle name="SAPBEXaggData" xfId="44" xr:uid="{00000000-0005-0000-0000-000069000000}"/>
    <cellStyle name="SAPBEXaggDataEmph" xfId="45" xr:uid="{00000000-0005-0000-0000-00006A000000}"/>
    <cellStyle name="SAPBEXaggItem" xfId="46" xr:uid="{00000000-0005-0000-0000-00006B000000}"/>
    <cellStyle name="SAPBEXaggItemX" xfId="47" xr:uid="{00000000-0005-0000-0000-00006C000000}"/>
    <cellStyle name="SAPBEXchaText" xfId="48" xr:uid="{00000000-0005-0000-0000-00006D000000}"/>
    <cellStyle name="SAPBEXexcBad7" xfId="49" xr:uid="{00000000-0005-0000-0000-00006E000000}"/>
    <cellStyle name="SAPBEXexcBad8" xfId="50" xr:uid="{00000000-0005-0000-0000-00006F000000}"/>
    <cellStyle name="SAPBEXexcBad9" xfId="51" xr:uid="{00000000-0005-0000-0000-000070000000}"/>
    <cellStyle name="SAPBEXexcCritical4" xfId="52" xr:uid="{00000000-0005-0000-0000-000071000000}"/>
    <cellStyle name="SAPBEXexcCritical5" xfId="53" xr:uid="{00000000-0005-0000-0000-000072000000}"/>
    <cellStyle name="SAPBEXexcCritical6" xfId="54" xr:uid="{00000000-0005-0000-0000-000073000000}"/>
    <cellStyle name="SAPBEXexcGood1" xfId="55" xr:uid="{00000000-0005-0000-0000-000074000000}"/>
    <cellStyle name="SAPBEXexcGood2" xfId="56" xr:uid="{00000000-0005-0000-0000-000075000000}"/>
    <cellStyle name="SAPBEXexcGood3" xfId="57" xr:uid="{00000000-0005-0000-0000-000076000000}"/>
    <cellStyle name="SAPBEXfilterDrill" xfId="58" xr:uid="{00000000-0005-0000-0000-000077000000}"/>
    <cellStyle name="SAPBEXfilterItem" xfId="59" xr:uid="{00000000-0005-0000-0000-000078000000}"/>
    <cellStyle name="SAPBEXfilterText" xfId="60" xr:uid="{00000000-0005-0000-0000-000079000000}"/>
    <cellStyle name="SAPBEXformats" xfId="61" xr:uid="{00000000-0005-0000-0000-00007A000000}"/>
    <cellStyle name="SAPBEXheaderItem" xfId="62" xr:uid="{00000000-0005-0000-0000-00007B000000}"/>
    <cellStyle name="SAPBEXheaderText" xfId="63" xr:uid="{00000000-0005-0000-0000-00007C000000}"/>
    <cellStyle name="SAPBEXHLevel0" xfId="64" xr:uid="{00000000-0005-0000-0000-00007D000000}"/>
    <cellStyle name="SAPBEXHLevel0X" xfId="65" xr:uid="{00000000-0005-0000-0000-00007E000000}"/>
    <cellStyle name="SAPBEXHLevel1" xfId="66" xr:uid="{00000000-0005-0000-0000-00007F000000}"/>
    <cellStyle name="SAPBEXHLevel1X" xfId="67" xr:uid="{00000000-0005-0000-0000-000080000000}"/>
    <cellStyle name="SAPBEXHLevel2" xfId="68" xr:uid="{00000000-0005-0000-0000-000081000000}"/>
    <cellStyle name="SAPBEXHLevel2X" xfId="69" xr:uid="{00000000-0005-0000-0000-000082000000}"/>
    <cellStyle name="SAPBEXHLevel3" xfId="70" xr:uid="{00000000-0005-0000-0000-000083000000}"/>
    <cellStyle name="SAPBEXHLevel3X" xfId="71" xr:uid="{00000000-0005-0000-0000-000084000000}"/>
    <cellStyle name="SAPBEXinputData" xfId="72" xr:uid="{00000000-0005-0000-0000-000085000000}"/>
    <cellStyle name="SAPBEXItemHeader" xfId="73" xr:uid="{00000000-0005-0000-0000-000086000000}"/>
    <cellStyle name="SAPBEXresData" xfId="74" xr:uid="{00000000-0005-0000-0000-000087000000}"/>
    <cellStyle name="SAPBEXresDataEmph" xfId="75" xr:uid="{00000000-0005-0000-0000-000088000000}"/>
    <cellStyle name="SAPBEXresItem" xfId="76" xr:uid="{00000000-0005-0000-0000-000089000000}"/>
    <cellStyle name="SAPBEXresItemX" xfId="77" xr:uid="{00000000-0005-0000-0000-00008A000000}"/>
    <cellStyle name="SAPBEXstdData" xfId="78" xr:uid="{00000000-0005-0000-0000-00008B000000}"/>
    <cellStyle name="SAPBEXstdDataEmph" xfId="79" xr:uid="{00000000-0005-0000-0000-00008C000000}"/>
    <cellStyle name="SAPBEXstdItem" xfId="80" xr:uid="{00000000-0005-0000-0000-00008D000000}"/>
    <cellStyle name="SAPBEXstdItemX" xfId="81" xr:uid="{00000000-0005-0000-0000-00008E000000}"/>
    <cellStyle name="SAPBEXtitle" xfId="82" xr:uid="{00000000-0005-0000-0000-00008F000000}"/>
    <cellStyle name="SAPBEXunassignedItem" xfId="83" xr:uid="{00000000-0005-0000-0000-000090000000}"/>
    <cellStyle name="SAPBEXundefined" xfId="84" xr:uid="{00000000-0005-0000-0000-000091000000}"/>
    <cellStyle name="Sheet Title" xfId="85" xr:uid="{00000000-0005-0000-0000-000092000000}"/>
    <cellStyle name="Total 2" xfId="86" xr:uid="{00000000-0005-0000-0000-000093000000}"/>
    <cellStyle name="Warning Text 2" xfId="87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8708685268959"/>
          <c:y val="3.8913582901113464E-2"/>
          <c:w val="0.84593257849000236"/>
          <c:h val="0.5150915768528723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2018'!$E$4</c:f>
              <c:strCache>
                <c:ptCount val="1"/>
                <c:pt idx="0">
                  <c:v>2018. a keisrilõigete osakaal (v.a riskirühmade keisrilõiked)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85E-40C3-8D0A-BF27EE881B3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85E-40C3-8D0A-BF27EE881B3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85E-40C3-8D0A-BF27EE881B3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2018'!$L$5:$L$26</c15:sqref>
                    </c15:fullRef>
                  </c:ext>
                </c:extLst>
                <c:f>('Aruandesse 2018'!$L$7:$L$14,'Aruandesse 2018'!$L$16:$L$18,'Aruandesse 2018'!$L$20:$L$22,'Aruandesse 2018'!$L$24:$L$26)</c:f>
                <c:numCache>
                  <c:formatCode>General</c:formatCode>
                  <c:ptCount val="17"/>
                  <c:pt idx="0">
                    <c:v>1.6371869909670156E-2</c:v>
                  </c:pt>
                  <c:pt idx="1">
                    <c:v>1.6375956710042161E-2</c:v>
                  </c:pt>
                  <c:pt idx="2">
                    <c:v>1.1921912083494718E-2</c:v>
                  </c:pt>
                  <c:pt idx="3">
                    <c:v>3.8748248710956418E-2</c:v>
                  </c:pt>
                  <c:pt idx="4">
                    <c:v>1.3341388538244514E-2</c:v>
                  </c:pt>
                  <c:pt idx="5">
                    <c:v>2.6780165272006856E-2</c:v>
                  </c:pt>
                  <c:pt idx="6">
                    <c:v>8.1828836296330698E-3</c:v>
                  </c:pt>
                  <c:pt idx="7">
                    <c:v>0.12815699296629429</c:v>
                  </c:pt>
                  <c:pt idx="8">
                    <c:v>5.040353599178124E-2</c:v>
                  </c:pt>
                  <c:pt idx="9">
                    <c:v>5.5366314341973977E-2</c:v>
                  </c:pt>
                  <c:pt idx="10">
                    <c:v>4.8659652059881459E-2</c:v>
                  </c:pt>
                  <c:pt idx="11">
                    <c:v>4.4159365716496368E-2</c:v>
                  </c:pt>
                  <c:pt idx="12">
                    <c:v>5.5005605326679113E-2</c:v>
                  </c:pt>
                  <c:pt idx="13">
                    <c:v>3.6359987509229974E-2</c:v>
                  </c:pt>
                  <c:pt idx="14">
                    <c:v>0.10670679245638517</c:v>
                  </c:pt>
                  <c:pt idx="15">
                    <c:v>4.264186175812773E-2</c:v>
                  </c:pt>
                  <c:pt idx="16">
                    <c:v>1.6335785931466784E-2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2018'!$K$5:$K$26</c15:sqref>
                    </c15:fullRef>
                  </c:ext>
                </c:extLst>
                <c:f>('Aruandesse 2018'!$K$7:$K$14,'Aruandesse 2018'!$K$16:$K$18,'Aruandesse 2018'!$K$20:$K$22,'Aruandesse 2018'!$K$24:$K$26)</c:f>
                <c:numCache>
                  <c:formatCode>General</c:formatCode>
                  <c:ptCount val="17"/>
                  <c:pt idx="0">
                    <c:v>1.5545166328054638E-2</c:v>
                  </c:pt>
                  <c:pt idx="1">
                    <c:v>1.555046066452892E-2</c:v>
                  </c:pt>
                  <c:pt idx="2">
                    <c:v>1.1344196653026967E-2</c:v>
                  </c:pt>
                  <c:pt idx="3">
                    <c:v>3.4468414132967889E-2</c:v>
                  </c:pt>
                  <c:pt idx="4">
                    <c:v>1.2528745421182902E-2</c:v>
                  </c:pt>
                  <c:pt idx="5">
                    <c:v>2.341785920168396E-2</c:v>
                  </c:pt>
                  <c:pt idx="6">
                    <c:v>7.8178589716208224E-3</c:v>
                  </c:pt>
                  <c:pt idx="7">
                    <c:v>9.5514666461720826E-2</c:v>
                  </c:pt>
                  <c:pt idx="8">
                    <c:v>4.0294612633369531E-2</c:v>
                  </c:pt>
                  <c:pt idx="9">
                    <c:v>4.7149119331335282E-2</c:v>
                  </c:pt>
                  <c:pt idx="10">
                    <c:v>4.0466255245550892E-2</c:v>
                  </c:pt>
                  <c:pt idx="11">
                    <c:v>3.9540804045756078E-2</c:v>
                  </c:pt>
                  <c:pt idx="12">
                    <c:v>4.4577679021010008E-2</c:v>
                  </c:pt>
                  <c:pt idx="13">
                    <c:v>3.1297840136702004E-2</c:v>
                  </c:pt>
                  <c:pt idx="14">
                    <c:v>6.8075111384503451E-2</c:v>
                  </c:pt>
                  <c:pt idx="15">
                    <c:v>3.6212576921963613E-2</c:v>
                  </c:pt>
                  <c:pt idx="16">
                    <c:v>1.537383780597118E-2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2018'!$A$7:$B$14,'Aruandesse 2018'!$A$16:$B$18,'Aruandesse 2018'!$A$20:$B$22,'Aruandesse 2018'!$A$24:$B$26)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2018'!$E$5:$E$26</c15:sqref>
                  </c15:fullRef>
                </c:ext>
              </c:extLst>
              <c:f>('Aruandesse 2018'!$E$7:$E$14,'Aruandesse 2018'!$E$16:$E$18,'Aruandesse 2018'!$E$20:$E$22,'Aruandesse 2018'!$E$24:$E$26)</c:f>
              <c:numCache>
                <c:formatCode>0.00%</c:formatCode>
                <c:ptCount val="17"/>
                <c:pt idx="0">
                  <c:v>0.22067901234567999</c:v>
                </c:pt>
                <c:pt idx="1">
                  <c:v>0.22097956035479999</c:v>
                </c:pt>
                <c:pt idx="2">
                  <c:v>0.18201183431953</c:v>
                </c:pt>
                <c:pt idx="3">
                  <c:v>0.22267206477733001</c:v>
                </c:pt>
                <c:pt idx="4">
                  <c:v>0.1650331963326</c:v>
                </c:pt>
                <c:pt idx="5">
                  <c:v>0.16842105263158</c:v>
                </c:pt>
                <c:pt idx="6">
                  <c:v>0.17681391622796999</c:v>
                </c:pt>
                <c:pt idx="7">
                  <c:v>0.25</c:v>
                </c:pt>
                <c:pt idx="8">
                  <c:v>0.16205533596838001</c:v>
                </c:pt>
                <c:pt idx="9">
                  <c:v>0.22529644268775001</c:v>
                </c:pt>
                <c:pt idx="10">
                  <c:v>0.18556701030927999</c:v>
                </c:pt>
                <c:pt idx="11">
                  <c:v>0.25121951219512001</c:v>
                </c:pt>
                <c:pt idx="12">
                  <c:v>0.18260869565217</c:v>
                </c:pt>
                <c:pt idx="13">
                  <c:v>0.17659137577001999</c:v>
                </c:pt>
                <c:pt idx="14">
                  <c:v>0.15384615384615</c:v>
                </c:pt>
                <c:pt idx="15">
                  <c:v>0.18548387096773999</c:v>
                </c:pt>
                <c:pt idx="16">
                  <c:v>0.19701986754966999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5E-40C3-8D0A-BF27EE881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83907311"/>
        <c:axId val="1"/>
      </c:barChart>
      <c:lineChart>
        <c:grouping val="standard"/>
        <c:varyColors val="0"/>
        <c:ser>
          <c:idx val="0"/>
          <c:order val="1"/>
          <c:tx>
            <c:v>2018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2018'!$A$7:$B$14,'Aruandesse 2018'!$A$16:$B$18,'Aruandesse 2018'!$A$20:$B$22,'Aruandesse 2018'!$A$24:$B$26)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2018'!$G$5:$G$26</c15:sqref>
                  </c15:fullRef>
                </c:ext>
              </c:extLst>
              <c:f>('Aruandesse 2018'!$G$7:$G$14,'Aruandesse 2018'!$G$16:$G$18,'Aruandesse 2018'!$G$20:$G$22,'Aruandesse 2018'!$G$24:$G$26)</c:f>
              <c:numCache>
                <c:formatCode>0%</c:formatCode>
                <c:ptCount val="17"/>
                <c:pt idx="0">
                  <c:v>0.18872317206257</c:v>
                </c:pt>
                <c:pt idx="1">
                  <c:v>0.18872317206257</c:v>
                </c:pt>
                <c:pt idx="2">
                  <c:v>0.18872317206257</c:v>
                </c:pt>
                <c:pt idx="3">
                  <c:v>0.18872317206257</c:v>
                </c:pt>
                <c:pt idx="4">
                  <c:v>0.18872317206257</c:v>
                </c:pt>
                <c:pt idx="5">
                  <c:v>0.18872317206257</c:v>
                </c:pt>
                <c:pt idx="6">
                  <c:v>0.18872317206257</c:v>
                </c:pt>
                <c:pt idx="7">
                  <c:v>0.18872317206257</c:v>
                </c:pt>
                <c:pt idx="8">
                  <c:v>0.18872317206257</c:v>
                </c:pt>
                <c:pt idx="9">
                  <c:v>0.18872317206257</c:v>
                </c:pt>
                <c:pt idx="10">
                  <c:v>0.18872317206257</c:v>
                </c:pt>
                <c:pt idx="11">
                  <c:v>0.18872317206257</c:v>
                </c:pt>
                <c:pt idx="12">
                  <c:v>0.18872317206257</c:v>
                </c:pt>
                <c:pt idx="13">
                  <c:v>0.18872317206257</c:v>
                </c:pt>
                <c:pt idx="14">
                  <c:v>0.18872317206257</c:v>
                </c:pt>
                <c:pt idx="15">
                  <c:v>0.18872317206257</c:v>
                </c:pt>
                <c:pt idx="16">
                  <c:v>0.18872317206257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5E-40C3-8D0A-BF27EE881B32}"/>
            </c:ext>
          </c:extLst>
        </c:ser>
        <c:ser>
          <c:idx val="1"/>
          <c:order val="2"/>
          <c:tx>
            <c:strRef>
              <c:f>'Aastate võrdlus'!$I$3</c:f>
              <c:strCache>
                <c:ptCount val="1"/>
                <c:pt idx="0">
                  <c:v>2017. a keisrilõigete osakaal (v.a riskirühmade keisrilõiked)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2018'!$A$7:$B$14,'Aruandesse 2018'!$A$16:$B$18,'Aruandesse 2018'!$A$20:$B$22,'Aruandesse 2018'!$A$24:$B$26)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võrdlus'!$I$4:$I$25</c15:sqref>
                  </c15:fullRef>
                </c:ext>
              </c:extLst>
              <c:f>('Aastate võrdlus'!$I$6:$I$13,'Aastate võrdlus'!$I$15:$I$17,'Aastate võrdlus'!$I$19:$I$21,'Aastate võrdlus'!$I$23:$I$25)</c:f>
              <c:numCache>
                <c:formatCode>0.00%</c:formatCode>
                <c:ptCount val="17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0.25</c:v>
                </c:pt>
                <c:pt idx="4">
                  <c:v>0.17</c:v>
                </c:pt>
                <c:pt idx="5">
                  <c:v>0.17</c:v>
                </c:pt>
                <c:pt idx="6">
                  <c:v>0.19</c:v>
                </c:pt>
                <c:pt idx="7">
                  <c:v>0.2</c:v>
                </c:pt>
                <c:pt idx="8">
                  <c:v>0.17</c:v>
                </c:pt>
                <c:pt idx="9">
                  <c:v>0.21</c:v>
                </c:pt>
                <c:pt idx="10">
                  <c:v>0.22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0.25</c:v>
                </c:pt>
                <c:pt idx="15">
                  <c:v>0.18</c:v>
                </c:pt>
                <c:pt idx="1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5E-40C3-8D0A-BF27EE881B32}"/>
            </c:ext>
          </c:extLst>
        </c:ser>
        <c:ser>
          <c:idx val="2"/>
          <c:order val="3"/>
          <c:tx>
            <c:v>2017 HVA keskmine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2018'!$A$7:$B$14,'Aruandesse 2018'!$A$16:$B$18,'Aruandesse 2018'!$A$20:$B$22,'Aruandesse 2018'!$A$24:$B$26)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võrdlus'!$K$4:$K$25</c15:sqref>
                  </c15:fullRef>
                </c:ext>
              </c:extLst>
              <c:f>('Aastate võrdlus'!$K$6:$K$13,'Aastate võrdlus'!$K$15:$K$17,'Aastate võrdlus'!$K$19:$K$21,'Aastate võrdlus'!$K$23:$K$25)</c:f>
              <c:numCache>
                <c:formatCode>0%</c:formatCode>
                <c:ptCount val="17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5E-40C3-8D0A-BF27EE881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07311"/>
        <c:axId val="1"/>
      </c:lineChart>
      <c:catAx>
        <c:axId val="983907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983907311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2589568320700202E-2"/>
          <c:y val="0.89424453342649579"/>
          <c:w val="0.94278415436510321"/>
          <c:h val="8.60826099809196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533400</xdr:colOff>
      <xdr:row>22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4BBD6B-2C29-4A1E-809A-1379646244B0}"/>
            </a:ext>
          </a:extLst>
        </xdr:cNvPr>
        <xdr:cNvSpPr txBox="1"/>
      </xdr:nvSpPr>
      <xdr:spPr>
        <a:xfrm>
          <a:off x="0" y="1"/>
          <a:ext cx="4800600" cy="4286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6. MITTERISKIRÜHMA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KEISRILÕIGETE OSAKAAL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 sz="12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2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Keisrilõigete osakaal </a:t>
          </a:r>
          <a:r>
            <a:rPr lang="et-EE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sündidest</a:t>
          </a:r>
          <a:r>
            <a:rPr lang="et-EE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(v.a riskirühmade keisrilõiked). </a:t>
          </a:r>
          <a:endParaRPr lang="et-EE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2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Andmed</a:t>
          </a:r>
        </a:p>
        <a:p>
          <a:pPr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r>
            <a:rPr lang="et-EE" sz="12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200" b="0" i="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2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esitatud Eesti</a:t>
          </a:r>
          <a:r>
            <a:rPr lang="et-EE" sz="12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Haigekassa 2018. aasta kuluperioodi.</a:t>
          </a:r>
          <a:endParaRPr lang="et-EE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et-EE" sz="12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lang="et-EE" sz="12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Teenuse kood:</a:t>
          </a:r>
        </a:p>
        <a:p>
          <a:pPr marL="457200" marR="0" lvl="1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1M2106 (keisrilõige)</a:t>
          </a:r>
          <a:br>
            <a:rPr lang="et-EE" sz="12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2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2291K (erakorralise keisrilõikega lõppev füsioloogiline sünnitus), 2290K (füsioloogiline sünnitus).</a:t>
          </a:r>
        </a:p>
        <a:p>
          <a:pPr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</a:pPr>
          <a:endParaRPr lang="et-EE" sz="1200" b="0" i="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et-EE" sz="12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lang="et-EE" sz="12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nii kindlustatud kui ka kindlustamata isikute raviarveid.</a:t>
          </a:r>
          <a:endParaRPr lang="et-EE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lvl="0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et-EE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Välja</a:t>
          </a:r>
          <a:r>
            <a:rPr lang="et-EE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arvatud r</a:t>
          </a:r>
          <a:r>
            <a:rPr lang="et-EE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iskirühmade RHK-10 koodid:</a:t>
          </a:r>
          <a:r>
            <a:rPr lang="et-EE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O30 (O30.0; O30.1; O30.2; O30.8; O30.9); O31.1; O32.1; O32.2; O32.3; O32.5; O36.4; O60; O63.2; O64.5; O66.1; O75.6; O81; P01.5; Z37.1; Z37.2; Z37.3; ;Z37.4; Z37.5; Z37.6; Z37.7.</a:t>
          </a:r>
          <a:endParaRPr lang="et-EE" sz="12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r>
            <a:rPr lang="et-EE" sz="1200" b="0" i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Kaasati kõik vanuserühmad. </a:t>
          </a:r>
        </a:p>
        <a:p>
          <a:pPr>
            <a:lnSpc>
              <a:spcPts val="1100"/>
            </a:lnSpc>
            <a:spcBef>
              <a:spcPts val="600"/>
            </a:spcBef>
            <a:spcAft>
              <a:spcPts val="600"/>
            </a:spcAft>
          </a:pP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r>
            <a:rPr lang="et-EE" sz="12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2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2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r>
            <a:rPr lang="et-EE" sz="12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Lisatud on ka 2017. aasta tulemuste arvutamise metoodika (fail "Kirjeldus 2017").</a:t>
          </a:r>
        </a:p>
        <a:p>
          <a:pPr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</a:pPr>
          <a:endParaRPr lang="et-EE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2</xdr:row>
      <xdr:rowOff>9525</xdr:rowOff>
    </xdr:from>
    <xdr:to>
      <xdr:col>18</xdr:col>
      <xdr:colOff>438150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5118F9-8C7B-45F9-A4C0-A765262FF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571500</xdr:colOff>
      <xdr:row>17</xdr:row>
      <xdr:rowOff>87640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B0A9D5-00E0-4C74-A5F9-8875BF03DC57}"/>
            </a:ext>
          </a:extLst>
        </xdr:cNvPr>
        <xdr:cNvSpPr txBox="1"/>
      </xdr:nvSpPr>
      <xdr:spPr>
        <a:xfrm>
          <a:off x="0" y="1"/>
          <a:ext cx="5448300" cy="33261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6. MITTERISKIRÜHMA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KEISRILÕIGETE OSAKAAL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1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Keisrilõigete osakaal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sündidest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(v.a riskirühmade keisrilõiked). </a:t>
          </a:r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Andmed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1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esitatud Eesti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Haigekassa 2017. aasta kuluperioodil.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>
            <a:lnSpc>
              <a:spcPts val="1200"/>
            </a:lnSpc>
          </a:pP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Teenuse kood: </a:t>
          </a:r>
          <a:r>
            <a:rPr lang="et-EE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1M2106 (keisrilõige), 2207K (normaalne füsioloogiline sünnitus)</a:t>
          </a:r>
          <a:endParaRPr lang="et-EE" sz="1100"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100"/>
            </a:lnSpc>
          </a:pPr>
          <a:r>
            <a:rPr lang="et-EE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nii kindlustatud kui ka kindlustamata isikute raviarveid.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Patsiendi vanus:</a:t>
          </a:r>
          <a:r>
            <a:rPr lang="et-EE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≥18 aastat.</a:t>
          </a:r>
          <a:endParaRPr lang="et-EE" sz="1100" b="1" i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lvl="0">
            <a:lnSpc>
              <a:spcPts val="11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Välja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arvatud r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iskirühmade RHK-10 koodid: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O30 (O30.0; O30.1; O30.2; O30.8; O30.9); O31.1; O32.1; O32.2; O32.3; O32.5; O36.4; O60; O63.2; O64.5; O66.1; O75.6; O81; P01.5; Z37.1; Z37.2; Z37.3; ;Z37.4; Z37.5; Z37.6; Z37.7.</a:t>
          </a: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100"/>
            </a:lnSpc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kirjeldus</a:t>
          </a:r>
          <a:endParaRPr lang="et-EE" sz="11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eaLnBrk="1" fontAlgn="auto" latinLnBrk="0" hangingPunct="1">
            <a:lnSpc>
              <a:spcPts val="1100"/>
            </a:lnSpc>
          </a:pP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"Andmed" 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toodud sünnituste üldarv.</a:t>
          </a:r>
          <a:endParaRPr lang="et-EE" sz="11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1" u="none" strike="noStrike" kern="0" cap="none" spc="0" normalizeH="0" baseline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6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iis.pold\Downloads\Mitteriskir&#252;hma%20keisril&#245;igete%20osaka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astate võrdlus"/>
    </sheetNames>
    <sheetDataSet>
      <sheetData sheetId="0" refreshError="1"/>
      <sheetData sheetId="1">
        <row r="5">
          <cell r="E5">
            <v>0</v>
          </cell>
        </row>
        <row r="6">
          <cell r="E6">
            <v>0</v>
          </cell>
        </row>
        <row r="7">
          <cell r="E7">
            <v>0.21</v>
          </cell>
        </row>
        <row r="8">
          <cell r="E8">
            <v>0.21</v>
          </cell>
        </row>
        <row r="9">
          <cell r="E9">
            <v>0.2</v>
          </cell>
        </row>
        <row r="10">
          <cell r="E10">
            <v>0.25</v>
          </cell>
        </row>
        <row r="11">
          <cell r="E11">
            <v>0.17</v>
          </cell>
        </row>
        <row r="12">
          <cell r="E12">
            <v>0.17</v>
          </cell>
        </row>
        <row r="13">
          <cell r="E13">
            <v>0.19</v>
          </cell>
        </row>
        <row r="14">
          <cell r="E14">
            <v>0.2</v>
          </cell>
        </row>
        <row r="15">
          <cell r="E15">
            <v>0</v>
          </cell>
        </row>
        <row r="16">
          <cell r="E16">
            <v>0.17</v>
          </cell>
        </row>
        <row r="17">
          <cell r="E17">
            <v>0.21</v>
          </cell>
        </row>
        <row r="18">
          <cell r="E18">
            <v>0.22</v>
          </cell>
        </row>
        <row r="19">
          <cell r="E19">
            <v>0</v>
          </cell>
        </row>
        <row r="20">
          <cell r="E20">
            <v>0.21</v>
          </cell>
        </row>
        <row r="21">
          <cell r="E21">
            <v>0.21</v>
          </cell>
        </row>
        <row r="22">
          <cell r="E22">
            <v>0.21</v>
          </cell>
        </row>
        <row r="23">
          <cell r="E23">
            <v>0</v>
          </cell>
        </row>
        <row r="24">
          <cell r="E24">
            <v>0.25</v>
          </cell>
        </row>
        <row r="25">
          <cell r="E25">
            <v>0.18</v>
          </cell>
        </row>
        <row r="26">
          <cell r="E26">
            <v>0.2</v>
          </cell>
        </row>
        <row r="27">
          <cell r="E27">
            <v>0.19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A22"/>
  <sheetViews>
    <sheetView tabSelected="1" workbookViewId="0">
      <selection activeCell="I18" sqref="I18"/>
    </sheetView>
  </sheetViews>
  <sheetFormatPr defaultRowHeight="15" x14ac:dyDescent="0.25"/>
  <sheetData>
    <row r="19" spans="1:1" x14ac:dyDescent="0.25">
      <c r="A19" s="1"/>
    </row>
    <row r="20" spans="1:1" x14ac:dyDescent="0.25">
      <c r="A20" s="2"/>
    </row>
    <row r="21" spans="1:1" x14ac:dyDescent="0.25">
      <c r="A21" s="1"/>
    </row>
    <row r="22" spans="1:1" x14ac:dyDescent="0.25">
      <c r="A2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25" workbookViewId="0">
      <selection activeCell="G51" sqref="G51"/>
    </sheetView>
  </sheetViews>
  <sheetFormatPr defaultRowHeight="15" x14ac:dyDescent="0.25"/>
  <cols>
    <col min="1" max="1" width="14.7109375" style="5" customWidth="1"/>
    <col min="2" max="2" width="26.140625" customWidth="1"/>
    <col min="3" max="4" width="16.140625" style="4" customWidth="1"/>
    <col min="5" max="5" width="16.140625" bestFit="1" customWidth="1"/>
    <col min="6" max="6" width="15.28515625" customWidth="1"/>
    <col min="7" max="7" width="14.28515625" customWidth="1"/>
    <col min="8" max="8" width="12.7109375" customWidth="1"/>
    <col min="9" max="9" width="13" customWidth="1"/>
    <col min="10" max="10" width="13.42578125" customWidth="1"/>
    <col min="11" max="11" width="12.5703125" customWidth="1"/>
    <col min="20" max="24" width="9.140625" customWidth="1"/>
    <col min="258" max="258" width="19.85546875" bestFit="1" customWidth="1"/>
    <col min="260" max="261" width="12.85546875" customWidth="1"/>
    <col min="262" max="262" width="15.42578125" bestFit="1" customWidth="1"/>
    <col min="514" max="514" width="19.85546875" bestFit="1" customWidth="1"/>
    <col min="516" max="517" width="12.85546875" customWidth="1"/>
    <col min="518" max="518" width="15.42578125" bestFit="1" customWidth="1"/>
    <col min="770" max="770" width="19.85546875" bestFit="1" customWidth="1"/>
    <col min="772" max="773" width="12.85546875" customWidth="1"/>
    <col min="774" max="774" width="15.42578125" bestFit="1" customWidth="1"/>
    <col min="1026" max="1026" width="19.85546875" bestFit="1" customWidth="1"/>
    <col min="1028" max="1029" width="12.85546875" customWidth="1"/>
    <col min="1030" max="1030" width="15.42578125" bestFit="1" customWidth="1"/>
    <col min="1282" max="1282" width="19.85546875" bestFit="1" customWidth="1"/>
    <col min="1284" max="1285" width="12.85546875" customWidth="1"/>
    <col min="1286" max="1286" width="15.42578125" bestFit="1" customWidth="1"/>
    <col min="1538" max="1538" width="19.85546875" bestFit="1" customWidth="1"/>
    <col min="1540" max="1541" width="12.85546875" customWidth="1"/>
    <col min="1542" max="1542" width="15.42578125" bestFit="1" customWidth="1"/>
    <col min="1794" max="1794" width="19.85546875" bestFit="1" customWidth="1"/>
    <col min="1796" max="1797" width="12.85546875" customWidth="1"/>
    <col min="1798" max="1798" width="15.42578125" bestFit="1" customWidth="1"/>
    <col min="2050" max="2050" width="19.85546875" bestFit="1" customWidth="1"/>
    <col min="2052" max="2053" width="12.85546875" customWidth="1"/>
    <col min="2054" max="2054" width="15.42578125" bestFit="1" customWidth="1"/>
    <col min="2306" max="2306" width="19.85546875" bestFit="1" customWidth="1"/>
    <col min="2308" max="2309" width="12.85546875" customWidth="1"/>
    <col min="2310" max="2310" width="15.42578125" bestFit="1" customWidth="1"/>
    <col min="2562" max="2562" width="19.85546875" bestFit="1" customWidth="1"/>
    <col min="2564" max="2565" width="12.85546875" customWidth="1"/>
    <col min="2566" max="2566" width="15.42578125" bestFit="1" customWidth="1"/>
    <col min="2818" max="2818" width="19.85546875" bestFit="1" customWidth="1"/>
    <col min="2820" max="2821" width="12.85546875" customWidth="1"/>
    <col min="2822" max="2822" width="15.42578125" bestFit="1" customWidth="1"/>
    <col min="3074" max="3074" width="19.85546875" bestFit="1" customWidth="1"/>
    <col min="3076" max="3077" width="12.85546875" customWidth="1"/>
    <col min="3078" max="3078" width="15.42578125" bestFit="1" customWidth="1"/>
    <col min="3330" max="3330" width="19.85546875" bestFit="1" customWidth="1"/>
    <col min="3332" max="3333" width="12.85546875" customWidth="1"/>
    <col min="3334" max="3334" width="15.42578125" bestFit="1" customWidth="1"/>
    <col min="3586" max="3586" width="19.85546875" bestFit="1" customWidth="1"/>
    <col min="3588" max="3589" width="12.85546875" customWidth="1"/>
    <col min="3590" max="3590" width="15.42578125" bestFit="1" customWidth="1"/>
    <col min="3842" max="3842" width="19.85546875" bestFit="1" customWidth="1"/>
    <col min="3844" max="3845" width="12.85546875" customWidth="1"/>
    <col min="3846" max="3846" width="15.42578125" bestFit="1" customWidth="1"/>
    <col min="4098" max="4098" width="19.85546875" bestFit="1" customWidth="1"/>
    <col min="4100" max="4101" width="12.85546875" customWidth="1"/>
    <col min="4102" max="4102" width="15.42578125" bestFit="1" customWidth="1"/>
    <col min="4354" max="4354" width="19.85546875" bestFit="1" customWidth="1"/>
    <col min="4356" max="4357" width="12.85546875" customWidth="1"/>
    <col min="4358" max="4358" width="15.42578125" bestFit="1" customWidth="1"/>
    <col min="4610" max="4610" width="19.85546875" bestFit="1" customWidth="1"/>
    <col min="4612" max="4613" width="12.85546875" customWidth="1"/>
    <col min="4614" max="4614" width="15.42578125" bestFit="1" customWidth="1"/>
    <col min="4866" max="4866" width="19.85546875" bestFit="1" customWidth="1"/>
    <col min="4868" max="4869" width="12.85546875" customWidth="1"/>
    <col min="4870" max="4870" width="15.42578125" bestFit="1" customWidth="1"/>
    <col min="5122" max="5122" width="19.85546875" bestFit="1" customWidth="1"/>
    <col min="5124" max="5125" width="12.85546875" customWidth="1"/>
    <col min="5126" max="5126" width="15.42578125" bestFit="1" customWidth="1"/>
    <col min="5378" max="5378" width="19.85546875" bestFit="1" customWidth="1"/>
    <col min="5380" max="5381" width="12.85546875" customWidth="1"/>
    <col min="5382" max="5382" width="15.42578125" bestFit="1" customWidth="1"/>
    <col min="5634" max="5634" width="19.85546875" bestFit="1" customWidth="1"/>
    <col min="5636" max="5637" width="12.85546875" customWidth="1"/>
    <col min="5638" max="5638" width="15.42578125" bestFit="1" customWidth="1"/>
    <col min="5890" max="5890" width="19.85546875" bestFit="1" customWidth="1"/>
    <col min="5892" max="5893" width="12.85546875" customWidth="1"/>
    <col min="5894" max="5894" width="15.42578125" bestFit="1" customWidth="1"/>
    <col min="6146" max="6146" width="19.85546875" bestFit="1" customWidth="1"/>
    <col min="6148" max="6149" width="12.85546875" customWidth="1"/>
    <col min="6150" max="6150" width="15.42578125" bestFit="1" customWidth="1"/>
    <col min="6402" max="6402" width="19.85546875" bestFit="1" customWidth="1"/>
    <col min="6404" max="6405" width="12.85546875" customWidth="1"/>
    <col min="6406" max="6406" width="15.42578125" bestFit="1" customWidth="1"/>
    <col min="6658" max="6658" width="19.85546875" bestFit="1" customWidth="1"/>
    <col min="6660" max="6661" width="12.85546875" customWidth="1"/>
    <col min="6662" max="6662" width="15.42578125" bestFit="1" customWidth="1"/>
    <col min="6914" max="6914" width="19.85546875" bestFit="1" customWidth="1"/>
    <col min="6916" max="6917" width="12.85546875" customWidth="1"/>
    <col min="6918" max="6918" width="15.42578125" bestFit="1" customWidth="1"/>
    <col min="7170" max="7170" width="19.85546875" bestFit="1" customWidth="1"/>
    <col min="7172" max="7173" width="12.85546875" customWidth="1"/>
    <col min="7174" max="7174" width="15.42578125" bestFit="1" customWidth="1"/>
    <col min="7426" max="7426" width="19.85546875" bestFit="1" customWidth="1"/>
    <col min="7428" max="7429" width="12.85546875" customWidth="1"/>
    <col min="7430" max="7430" width="15.42578125" bestFit="1" customWidth="1"/>
    <col min="7682" max="7682" width="19.85546875" bestFit="1" customWidth="1"/>
    <col min="7684" max="7685" width="12.85546875" customWidth="1"/>
    <col min="7686" max="7686" width="15.42578125" bestFit="1" customWidth="1"/>
    <col min="7938" max="7938" width="19.85546875" bestFit="1" customWidth="1"/>
    <col min="7940" max="7941" width="12.85546875" customWidth="1"/>
    <col min="7942" max="7942" width="15.42578125" bestFit="1" customWidth="1"/>
    <col min="8194" max="8194" width="19.85546875" bestFit="1" customWidth="1"/>
    <col min="8196" max="8197" width="12.85546875" customWidth="1"/>
    <col min="8198" max="8198" width="15.42578125" bestFit="1" customWidth="1"/>
    <col min="8450" max="8450" width="19.85546875" bestFit="1" customWidth="1"/>
    <col min="8452" max="8453" width="12.85546875" customWidth="1"/>
    <col min="8454" max="8454" width="15.42578125" bestFit="1" customWidth="1"/>
    <col min="8706" max="8706" width="19.85546875" bestFit="1" customWidth="1"/>
    <col min="8708" max="8709" width="12.85546875" customWidth="1"/>
    <col min="8710" max="8710" width="15.42578125" bestFit="1" customWidth="1"/>
    <col min="8962" max="8962" width="19.85546875" bestFit="1" customWidth="1"/>
    <col min="8964" max="8965" width="12.85546875" customWidth="1"/>
    <col min="8966" max="8966" width="15.42578125" bestFit="1" customWidth="1"/>
    <col min="9218" max="9218" width="19.85546875" bestFit="1" customWidth="1"/>
    <col min="9220" max="9221" width="12.85546875" customWidth="1"/>
    <col min="9222" max="9222" width="15.42578125" bestFit="1" customWidth="1"/>
    <col min="9474" max="9474" width="19.85546875" bestFit="1" customWidth="1"/>
    <col min="9476" max="9477" width="12.85546875" customWidth="1"/>
    <col min="9478" max="9478" width="15.42578125" bestFit="1" customWidth="1"/>
    <col min="9730" max="9730" width="19.85546875" bestFit="1" customWidth="1"/>
    <col min="9732" max="9733" width="12.85546875" customWidth="1"/>
    <col min="9734" max="9734" width="15.42578125" bestFit="1" customWidth="1"/>
    <col min="9986" max="9986" width="19.85546875" bestFit="1" customWidth="1"/>
    <col min="9988" max="9989" width="12.85546875" customWidth="1"/>
    <col min="9990" max="9990" width="15.42578125" bestFit="1" customWidth="1"/>
    <col min="10242" max="10242" width="19.85546875" bestFit="1" customWidth="1"/>
    <col min="10244" max="10245" width="12.85546875" customWidth="1"/>
    <col min="10246" max="10246" width="15.42578125" bestFit="1" customWidth="1"/>
    <col min="10498" max="10498" width="19.85546875" bestFit="1" customWidth="1"/>
    <col min="10500" max="10501" width="12.85546875" customWidth="1"/>
    <col min="10502" max="10502" width="15.42578125" bestFit="1" customWidth="1"/>
    <col min="10754" max="10754" width="19.85546875" bestFit="1" customWidth="1"/>
    <col min="10756" max="10757" width="12.85546875" customWidth="1"/>
    <col min="10758" max="10758" width="15.42578125" bestFit="1" customWidth="1"/>
    <col min="11010" max="11010" width="19.85546875" bestFit="1" customWidth="1"/>
    <col min="11012" max="11013" width="12.85546875" customWidth="1"/>
    <col min="11014" max="11014" width="15.42578125" bestFit="1" customWidth="1"/>
    <col min="11266" max="11266" width="19.85546875" bestFit="1" customWidth="1"/>
    <col min="11268" max="11269" width="12.85546875" customWidth="1"/>
    <col min="11270" max="11270" width="15.42578125" bestFit="1" customWidth="1"/>
    <col min="11522" max="11522" width="19.85546875" bestFit="1" customWidth="1"/>
    <col min="11524" max="11525" width="12.85546875" customWidth="1"/>
    <col min="11526" max="11526" width="15.42578125" bestFit="1" customWidth="1"/>
    <col min="11778" max="11778" width="19.85546875" bestFit="1" customWidth="1"/>
    <col min="11780" max="11781" width="12.85546875" customWidth="1"/>
    <col min="11782" max="11782" width="15.42578125" bestFit="1" customWidth="1"/>
    <col min="12034" max="12034" width="19.85546875" bestFit="1" customWidth="1"/>
    <col min="12036" max="12037" width="12.85546875" customWidth="1"/>
    <col min="12038" max="12038" width="15.42578125" bestFit="1" customWidth="1"/>
    <col min="12290" max="12290" width="19.85546875" bestFit="1" customWidth="1"/>
    <col min="12292" max="12293" width="12.85546875" customWidth="1"/>
    <col min="12294" max="12294" width="15.42578125" bestFit="1" customWidth="1"/>
    <col min="12546" max="12546" width="19.85546875" bestFit="1" customWidth="1"/>
    <col min="12548" max="12549" width="12.85546875" customWidth="1"/>
    <col min="12550" max="12550" width="15.42578125" bestFit="1" customWidth="1"/>
    <col min="12802" max="12802" width="19.85546875" bestFit="1" customWidth="1"/>
    <col min="12804" max="12805" width="12.85546875" customWidth="1"/>
    <col min="12806" max="12806" width="15.42578125" bestFit="1" customWidth="1"/>
    <col min="13058" max="13058" width="19.85546875" bestFit="1" customWidth="1"/>
    <col min="13060" max="13061" width="12.85546875" customWidth="1"/>
    <col min="13062" max="13062" width="15.42578125" bestFit="1" customWidth="1"/>
    <col min="13314" max="13314" width="19.85546875" bestFit="1" customWidth="1"/>
    <col min="13316" max="13317" width="12.85546875" customWidth="1"/>
    <col min="13318" max="13318" width="15.42578125" bestFit="1" customWidth="1"/>
    <col min="13570" max="13570" width="19.85546875" bestFit="1" customWidth="1"/>
    <col min="13572" max="13573" width="12.85546875" customWidth="1"/>
    <col min="13574" max="13574" width="15.42578125" bestFit="1" customWidth="1"/>
    <col min="13826" max="13826" width="19.85546875" bestFit="1" customWidth="1"/>
    <col min="13828" max="13829" width="12.85546875" customWidth="1"/>
    <col min="13830" max="13830" width="15.42578125" bestFit="1" customWidth="1"/>
    <col min="14082" max="14082" width="19.85546875" bestFit="1" customWidth="1"/>
    <col min="14084" max="14085" width="12.85546875" customWidth="1"/>
    <col min="14086" max="14086" width="15.42578125" bestFit="1" customWidth="1"/>
    <col min="14338" max="14338" width="19.85546875" bestFit="1" customWidth="1"/>
    <col min="14340" max="14341" width="12.85546875" customWidth="1"/>
    <col min="14342" max="14342" width="15.42578125" bestFit="1" customWidth="1"/>
    <col min="14594" max="14594" width="19.85546875" bestFit="1" customWidth="1"/>
    <col min="14596" max="14597" width="12.85546875" customWidth="1"/>
    <col min="14598" max="14598" width="15.42578125" bestFit="1" customWidth="1"/>
    <col min="14850" max="14850" width="19.85546875" bestFit="1" customWidth="1"/>
    <col min="14852" max="14853" width="12.85546875" customWidth="1"/>
    <col min="14854" max="14854" width="15.42578125" bestFit="1" customWidth="1"/>
    <col min="15106" max="15106" width="19.85546875" bestFit="1" customWidth="1"/>
    <col min="15108" max="15109" width="12.85546875" customWidth="1"/>
    <col min="15110" max="15110" width="15.42578125" bestFit="1" customWidth="1"/>
    <col min="15362" max="15362" width="19.85546875" bestFit="1" customWidth="1"/>
    <col min="15364" max="15365" width="12.85546875" customWidth="1"/>
    <col min="15366" max="15366" width="15.42578125" bestFit="1" customWidth="1"/>
    <col min="15618" max="15618" width="19.85546875" bestFit="1" customWidth="1"/>
    <col min="15620" max="15621" width="12.85546875" customWidth="1"/>
    <col min="15622" max="15622" width="15.42578125" bestFit="1" customWidth="1"/>
    <col min="15874" max="15874" width="19.85546875" bestFit="1" customWidth="1"/>
    <col min="15876" max="15877" width="12.85546875" customWidth="1"/>
    <col min="15878" max="15878" width="15.42578125" bestFit="1" customWidth="1"/>
    <col min="16130" max="16130" width="19.85546875" bestFit="1" customWidth="1"/>
    <col min="16132" max="16133" width="12.85546875" customWidth="1"/>
    <col min="16134" max="16134" width="15.42578125" bestFit="1" customWidth="1"/>
  </cols>
  <sheetData>
    <row r="1" spans="1:13" x14ac:dyDescent="0.25">
      <c r="A1" s="3" t="s">
        <v>30</v>
      </c>
    </row>
    <row r="2" spans="1:13" ht="14.25" customHeight="1" x14ac:dyDescent="0.25"/>
    <row r="3" spans="1:13" x14ac:dyDescent="0.25">
      <c r="A3" s="6" t="s">
        <v>31</v>
      </c>
    </row>
    <row r="4" spans="1:13" ht="78.75" customHeight="1" x14ac:dyDescent="0.25">
      <c r="A4" s="7" t="s">
        <v>32</v>
      </c>
      <c r="B4" s="7" t="s">
        <v>33</v>
      </c>
      <c r="C4" s="9" t="s">
        <v>66</v>
      </c>
      <c r="D4" s="8" t="s">
        <v>67</v>
      </c>
      <c r="E4" s="8" t="s">
        <v>68</v>
      </c>
      <c r="F4" s="10" t="s">
        <v>1</v>
      </c>
      <c r="G4" s="38"/>
      <c r="H4" s="22"/>
      <c r="I4" s="39" t="s">
        <v>2</v>
      </c>
      <c r="J4" s="39" t="s">
        <v>3</v>
      </c>
      <c r="K4" s="39" t="s">
        <v>4</v>
      </c>
      <c r="L4" s="39" t="s">
        <v>5</v>
      </c>
      <c r="M4" s="33"/>
    </row>
    <row r="5" spans="1:13" x14ac:dyDescent="0.25">
      <c r="A5" s="50" t="s">
        <v>34</v>
      </c>
      <c r="B5" s="28" t="s">
        <v>52</v>
      </c>
      <c r="C5" s="16">
        <v>1</v>
      </c>
      <c r="D5" s="16">
        <v>1</v>
      </c>
      <c r="E5" s="51">
        <v>1</v>
      </c>
      <c r="F5" s="13" t="str">
        <f t="shared" ref="F5" si="0">ROUND(I5*100,0)&amp;-ROUND(J5*100,0)&amp;"%"</f>
        <v>21-100%</v>
      </c>
      <c r="G5" s="40">
        <f>$E$28</f>
        <v>0.18872317206257</v>
      </c>
      <c r="H5" s="22"/>
      <c r="I5" s="41">
        <v>0.206549980734443</v>
      </c>
      <c r="J5" s="41">
        <v>0.99999999997934497</v>
      </c>
      <c r="K5" s="23">
        <f t="shared" ref="K5:K26" si="1">E5-I5</f>
        <v>0.79345001926555703</v>
      </c>
      <c r="L5" s="23">
        <f t="shared" ref="L5:L26" si="2">J5-E5</f>
        <v>-2.0655033239336262E-11</v>
      </c>
      <c r="M5" s="33"/>
    </row>
    <row r="6" spans="1:13" ht="14.25" customHeight="1" x14ac:dyDescent="0.25">
      <c r="A6" s="50"/>
      <c r="B6" s="29" t="s">
        <v>53</v>
      </c>
      <c r="C6" s="16">
        <v>0</v>
      </c>
      <c r="D6" s="16">
        <v>0</v>
      </c>
      <c r="E6" s="52" t="s">
        <v>64</v>
      </c>
      <c r="F6" s="13" t="s">
        <v>64</v>
      </c>
      <c r="G6" s="40">
        <f t="shared" ref="G6:G28" si="3">$E$28</f>
        <v>0.18872317206257</v>
      </c>
      <c r="H6" s="22"/>
      <c r="I6" s="41" t="e">
        <v>#DIV/0!</v>
      </c>
      <c r="J6" s="41" t="e">
        <v>#DIV/0!</v>
      </c>
      <c r="K6" s="23" t="e">
        <f t="shared" si="1"/>
        <v>#VALUE!</v>
      </c>
      <c r="L6" s="23" t="e">
        <f t="shared" si="2"/>
        <v>#DIV/0!</v>
      </c>
      <c r="M6" s="33"/>
    </row>
    <row r="7" spans="1:13" x14ac:dyDescent="0.25">
      <c r="A7" s="50"/>
      <c r="B7" s="29" t="s">
        <v>37</v>
      </c>
      <c r="C7" s="16">
        <v>2592</v>
      </c>
      <c r="D7" s="16">
        <f t="shared" ref="D7" si="4">E7*C7</f>
        <v>572.0000000000025</v>
      </c>
      <c r="E7" s="51">
        <v>0.22067901234567999</v>
      </c>
      <c r="F7" s="13" t="str">
        <f>ROUND(I7*100,0)&amp;-ROUND(J7*100,0)&amp;"%"</f>
        <v>21-24%</v>
      </c>
      <c r="G7" s="40">
        <f t="shared" si="3"/>
        <v>0.18872317206257</v>
      </c>
      <c r="H7" s="22"/>
      <c r="I7" s="41">
        <v>0.20513384601762535</v>
      </c>
      <c r="J7" s="41">
        <v>0.23705088225535015</v>
      </c>
      <c r="K7" s="23">
        <f t="shared" si="1"/>
        <v>1.5545166328054638E-2</v>
      </c>
      <c r="L7" s="23">
        <f t="shared" si="2"/>
        <v>1.6371869909670156E-2</v>
      </c>
      <c r="M7" s="33"/>
    </row>
    <row r="8" spans="1:13" x14ac:dyDescent="0.25">
      <c r="A8" s="50"/>
      <c r="B8" s="24" t="s">
        <v>7</v>
      </c>
      <c r="C8" s="15">
        <f>SUM(C5:C7)</f>
        <v>2593</v>
      </c>
      <c r="D8" s="15">
        <v>572.99999999999636</v>
      </c>
      <c r="E8" s="53">
        <v>0.22097956035479999</v>
      </c>
      <c r="F8" s="13" t="str">
        <f t="shared" ref="F8:F28" si="5">ROUND(I8*100,0)&amp;-ROUND(J8*100,0)&amp;"%"</f>
        <v>21-24%</v>
      </c>
      <c r="G8" s="40">
        <f t="shared" si="3"/>
        <v>0.18872317206257</v>
      </c>
      <c r="H8" s="22"/>
      <c r="I8" s="41">
        <v>0.20542909969027107</v>
      </c>
      <c r="J8" s="41">
        <v>0.23735551706484215</v>
      </c>
      <c r="K8" s="23">
        <f t="shared" si="1"/>
        <v>1.555046066452892E-2</v>
      </c>
      <c r="L8" s="23">
        <f t="shared" si="2"/>
        <v>1.6375956710042161E-2</v>
      </c>
      <c r="M8" s="33"/>
    </row>
    <row r="9" spans="1:13" x14ac:dyDescent="0.25">
      <c r="A9" s="50" t="s">
        <v>35</v>
      </c>
      <c r="B9" s="29" t="s">
        <v>38</v>
      </c>
      <c r="C9" s="16">
        <v>4225</v>
      </c>
      <c r="D9" s="16">
        <v>769.00000000001421</v>
      </c>
      <c r="E9" s="51">
        <v>0.18201183431953</v>
      </c>
      <c r="F9" s="13" t="str">
        <f t="shared" si="5"/>
        <v>17-19%</v>
      </c>
      <c r="G9" s="40">
        <f t="shared" si="3"/>
        <v>0.18872317206257</v>
      </c>
      <c r="H9" s="22"/>
      <c r="I9" s="41">
        <v>0.17066763766650303</v>
      </c>
      <c r="J9" s="41">
        <v>0.19393374640302471</v>
      </c>
      <c r="K9" s="23">
        <f t="shared" si="1"/>
        <v>1.1344196653026967E-2</v>
      </c>
      <c r="L9" s="23">
        <f t="shared" si="2"/>
        <v>1.1921912083494718E-2</v>
      </c>
      <c r="M9" s="33"/>
    </row>
    <row r="10" spans="1:13" x14ac:dyDescent="0.25">
      <c r="A10" s="50"/>
      <c r="B10" s="29" t="s">
        <v>39</v>
      </c>
      <c r="C10" s="16">
        <v>494</v>
      </c>
      <c r="D10" s="16">
        <v>110.00000000000102</v>
      </c>
      <c r="E10" s="51">
        <v>0.22267206477733001</v>
      </c>
      <c r="F10" s="13" t="str">
        <f t="shared" si="5"/>
        <v>19-26%</v>
      </c>
      <c r="G10" s="40">
        <f t="shared" si="3"/>
        <v>0.18872317206257</v>
      </c>
      <c r="H10" s="22"/>
      <c r="I10" s="41">
        <v>0.18820365064436212</v>
      </c>
      <c r="J10" s="41">
        <v>0.26142031348828643</v>
      </c>
      <c r="K10" s="23">
        <f t="shared" si="1"/>
        <v>3.4468414132967889E-2</v>
      </c>
      <c r="L10" s="23">
        <f t="shared" si="2"/>
        <v>3.8748248710956418E-2</v>
      </c>
      <c r="M10" s="33"/>
    </row>
    <row r="11" spans="1:13" x14ac:dyDescent="0.25">
      <c r="A11" s="50"/>
      <c r="B11" s="29" t="s">
        <v>40</v>
      </c>
      <c r="C11" s="16">
        <v>3163</v>
      </c>
      <c r="D11" s="16">
        <v>521.99999999999181</v>
      </c>
      <c r="E11" s="51">
        <v>0.1650331963326</v>
      </c>
      <c r="F11" s="13" t="str">
        <f t="shared" si="5"/>
        <v>15-18%</v>
      </c>
      <c r="G11" s="40">
        <f t="shared" si="3"/>
        <v>0.18872317206257</v>
      </c>
      <c r="H11" s="22"/>
      <c r="I11" s="41">
        <v>0.15250445091141709</v>
      </c>
      <c r="J11" s="41">
        <v>0.17837458487084451</v>
      </c>
      <c r="K11" s="23">
        <f t="shared" si="1"/>
        <v>1.2528745421182902E-2</v>
      </c>
      <c r="L11" s="23">
        <f t="shared" si="2"/>
        <v>1.3341388538244514E-2</v>
      </c>
      <c r="M11" s="33"/>
    </row>
    <row r="12" spans="1:13" x14ac:dyDescent="0.25">
      <c r="A12" s="50"/>
      <c r="B12" s="29" t="s">
        <v>41</v>
      </c>
      <c r="C12" s="16">
        <v>854</v>
      </c>
      <c r="D12" s="16">
        <v>144.00000000000091</v>
      </c>
      <c r="E12" s="51">
        <v>0.16842105263158</v>
      </c>
      <c r="F12" s="13" t="str">
        <f t="shared" si="5"/>
        <v>15-20%</v>
      </c>
      <c r="G12" s="40">
        <f t="shared" si="3"/>
        <v>0.18872317206257</v>
      </c>
      <c r="H12" s="22"/>
      <c r="I12" s="41">
        <v>0.14500319342989604</v>
      </c>
      <c r="J12" s="41">
        <v>0.19520121790358685</v>
      </c>
      <c r="K12" s="23">
        <f t="shared" si="1"/>
        <v>2.341785920168396E-2</v>
      </c>
      <c r="L12" s="23">
        <f t="shared" si="2"/>
        <v>2.6780165272006856E-2</v>
      </c>
      <c r="M12" s="33"/>
    </row>
    <row r="13" spans="1:13" x14ac:dyDescent="0.25">
      <c r="A13" s="50"/>
      <c r="B13" s="24" t="s">
        <v>12</v>
      </c>
      <c r="C13" s="15">
        <v>8736</v>
      </c>
      <c r="D13" s="15">
        <v>1545.0000000000018</v>
      </c>
      <c r="E13" s="54">
        <v>0.17681391622796999</v>
      </c>
      <c r="F13" s="27" t="str">
        <f t="shared" si="5"/>
        <v>17-18%</v>
      </c>
      <c r="G13" s="40">
        <f t="shared" si="3"/>
        <v>0.18872317206257</v>
      </c>
      <c r="H13" s="22"/>
      <c r="I13" s="41">
        <v>0.16899605725634917</v>
      </c>
      <c r="J13" s="41">
        <v>0.18499679985760306</v>
      </c>
      <c r="K13" s="23">
        <f t="shared" si="1"/>
        <v>7.8178589716208224E-3</v>
      </c>
      <c r="L13" s="23">
        <f t="shared" si="2"/>
        <v>8.1828836296330698E-3</v>
      </c>
      <c r="M13" s="33"/>
    </row>
    <row r="14" spans="1:13" x14ac:dyDescent="0.25">
      <c r="A14" s="50" t="s">
        <v>36</v>
      </c>
      <c r="B14" s="29" t="s">
        <v>42</v>
      </c>
      <c r="C14" s="16">
        <v>55</v>
      </c>
      <c r="D14" s="37">
        <f t="shared" ref="D14" si="6">E14*C14</f>
        <v>13.75</v>
      </c>
      <c r="E14" s="51">
        <v>0.25</v>
      </c>
      <c r="F14" s="13" t="str">
        <f t="shared" si="5"/>
        <v>15-38%</v>
      </c>
      <c r="G14" s="40">
        <f t="shared" si="3"/>
        <v>0.18872317206257</v>
      </c>
      <c r="H14" s="22"/>
      <c r="I14" s="41">
        <v>0.15448533353827917</v>
      </c>
      <c r="J14" s="41">
        <v>0.37815699296629429</v>
      </c>
      <c r="K14" s="23">
        <f t="shared" si="1"/>
        <v>9.5514666461720826E-2</v>
      </c>
      <c r="L14" s="23">
        <f t="shared" si="2"/>
        <v>0.12815699296629429</v>
      </c>
      <c r="M14" s="33"/>
    </row>
    <row r="15" spans="1:13" x14ac:dyDescent="0.25">
      <c r="A15" s="50"/>
      <c r="B15" s="29" t="s">
        <v>54</v>
      </c>
      <c r="C15" s="16">
        <v>0</v>
      </c>
      <c r="D15" s="16">
        <v>0</v>
      </c>
      <c r="E15" s="52" t="s">
        <v>64</v>
      </c>
      <c r="F15" s="52" t="s">
        <v>64</v>
      </c>
      <c r="G15" s="40">
        <f t="shared" si="3"/>
        <v>0.18872317206257</v>
      </c>
      <c r="H15" s="22"/>
      <c r="I15" s="41" t="e">
        <v>#DIV/0!</v>
      </c>
      <c r="J15" s="41" t="e">
        <v>#DIV/0!</v>
      </c>
      <c r="K15" s="23" t="e">
        <f t="shared" si="1"/>
        <v>#VALUE!</v>
      </c>
      <c r="L15" s="23" t="e">
        <f t="shared" si="2"/>
        <v>#DIV/0!</v>
      </c>
      <c r="M15" s="33"/>
    </row>
    <row r="16" spans="1:13" x14ac:dyDescent="0.25">
      <c r="A16" s="50"/>
      <c r="B16" s="29" t="s">
        <v>43</v>
      </c>
      <c r="C16" s="16">
        <v>253</v>
      </c>
      <c r="D16" s="16">
        <f t="shared" ref="D16:D18" si="7">E16*C16</f>
        <v>41.000000000000142</v>
      </c>
      <c r="E16" s="51">
        <v>0.16205533596838001</v>
      </c>
      <c r="F16" s="13" t="str">
        <f t="shared" si="5"/>
        <v>12-21%</v>
      </c>
      <c r="G16" s="40">
        <f t="shared" si="3"/>
        <v>0.18872317206257</v>
      </c>
      <c r="H16" s="22"/>
      <c r="I16" s="41">
        <v>0.12176072333501048</v>
      </c>
      <c r="J16" s="41">
        <v>0.21245887196016125</v>
      </c>
      <c r="K16" s="23">
        <f t="shared" si="1"/>
        <v>4.0294612633369531E-2</v>
      </c>
      <c r="L16" s="23">
        <f t="shared" si="2"/>
        <v>5.040353599178124E-2</v>
      </c>
      <c r="M16" s="33"/>
    </row>
    <row r="17" spans="1:13" x14ac:dyDescent="0.25">
      <c r="A17" s="50"/>
      <c r="B17" s="29" t="s">
        <v>44</v>
      </c>
      <c r="C17" s="16">
        <v>253</v>
      </c>
      <c r="D17" s="16">
        <f t="shared" si="7"/>
        <v>57.000000000000753</v>
      </c>
      <c r="E17" s="51">
        <v>0.22529644268775001</v>
      </c>
      <c r="F17" s="13" t="str">
        <f t="shared" si="5"/>
        <v>18-28%</v>
      </c>
      <c r="G17" s="40">
        <f t="shared" si="3"/>
        <v>0.18872317206257</v>
      </c>
      <c r="H17" s="22"/>
      <c r="I17" s="41">
        <v>0.17814732335641473</v>
      </c>
      <c r="J17" s="41">
        <v>0.28066275702972399</v>
      </c>
      <c r="K17" s="23">
        <f t="shared" si="1"/>
        <v>4.7149119331335282E-2</v>
      </c>
      <c r="L17" s="23">
        <f t="shared" si="2"/>
        <v>5.5366314341973977E-2</v>
      </c>
      <c r="M17" s="33"/>
    </row>
    <row r="18" spans="1:13" x14ac:dyDescent="0.25">
      <c r="A18" s="50"/>
      <c r="B18" s="29" t="s">
        <v>45</v>
      </c>
      <c r="C18" s="16">
        <v>291</v>
      </c>
      <c r="D18" s="37">
        <f t="shared" si="7"/>
        <v>54.000000000000476</v>
      </c>
      <c r="E18" s="51">
        <v>0.18556701030927999</v>
      </c>
      <c r="F18" s="13" t="str">
        <f t="shared" si="5"/>
        <v>15-23%</v>
      </c>
      <c r="G18" s="40">
        <f t="shared" si="3"/>
        <v>0.18872317206257</v>
      </c>
      <c r="H18" s="22"/>
      <c r="I18" s="41">
        <v>0.1451007550637291</v>
      </c>
      <c r="J18" s="41">
        <v>0.23422666236916145</v>
      </c>
      <c r="K18" s="23">
        <f t="shared" si="1"/>
        <v>4.0466255245550892E-2</v>
      </c>
      <c r="L18" s="23">
        <f t="shared" si="2"/>
        <v>4.8659652059881459E-2</v>
      </c>
      <c r="M18" s="33"/>
    </row>
    <row r="19" spans="1:13" x14ac:dyDescent="0.25">
      <c r="A19" s="50"/>
      <c r="B19" s="29" t="s">
        <v>46</v>
      </c>
      <c r="C19" s="16">
        <v>0</v>
      </c>
      <c r="D19" s="16">
        <v>0</v>
      </c>
      <c r="E19" s="52" t="s">
        <v>64</v>
      </c>
      <c r="F19" s="52" t="s">
        <v>64</v>
      </c>
      <c r="G19" s="40">
        <f t="shared" si="3"/>
        <v>0.18872317206257</v>
      </c>
      <c r="H19" s="22"/>
      <c r="I19" s="41" t="e">
        <v>#DIV/0!</v>
      </c>
      <c r="J19" s="41" t="e">
        <v>#DIV/0!</v>
      </c>
      <c r="K19" s="23" t="e">
        <f t="shared" si="1"/>
        <v>#VALUE!</v>
      </c>
      <c r="L19" s="23" t="e">
        <f t="shared" si="2"/>
        <v>#DIV/0!</v>
      </c>
      <c r="M19" s="33"/>
    </row>
    <row r="20" spans="1:13" x14ac:dyDescent="0.25">
      <c r="A20" s="50"/>
      <c r="B20" s="29" t="s">
        <v>47</v>
      </c>
      <c r="C20" s="16">
        <v>410</v>
      </c>
      <c r="D20" s="16">
        <f t="shared" ref="D20:D22" si="8">E20*C20</f>
        <v>102.9999999999992</v>
      </c>
      <c r="E20" s="51">
        <v>0.25121951219512001</v>
      </c>
      <c r="F20" s="13" t="str">
        <f t="shared" si="5"/>
        <v>21-30%</v>
      </c>
      <c r="G20" s="40">
        <f t="shared" si="3"/>
        <v>0.18872317206257</v>
      </c>
      <c r="H20" s="22"/>
      <c r="I20" s="41">
        <v>0.21167870814936393</v>
      </c>
      <c r="J20" s="41">
        <v>0.29537887791161638</v>
      </c>
      <c r="K20" s="23">
        <f t="shared" si="1"/>
        <v>3.9540804045756078E-2</v>
      </c>
      <c r="L20" s="23">
        <f t="shared" si="2"/>
        <v>4.4159365716496368E-2</v>
      </c>
      <c r="M20" s="33"/>
    </row>
    <row r="21" spans="1:13" x14ac:dyDescent="0.25">
      <c r="A21" s="50"/>
      <c r="B21" s="29" t="s">
        <v>48</v>
      </c>
      <c r="C21" s="16">
        <v>230</v>
      </c>
      <c r="D21" s="16">
        <f t="shared" si="8"/>
        <v>41.999999999999098</v>
      </c>
      <c r="E21" s="51">
        <v>0.18260869565217</v>
      </c>
      <c r="F21" s="13" t="str">
        <f t="shared" si="5"/>
        <v>14-24%</v>
      </c>
      <c r="G21" s="40">
        <f t="shared" si="3"/>
        <v>0.18872317206257</v>
      </c>
      <c r="H21" s="22"/>
      <c r="I21" s="41">
        <v>0.13803101663115999</v>
      </c>
      <c r="J21" s="41">
        <v>0.23761430097884911</v>
      </c>
      <c r="K21" s="23">
        <f t="shared" si="1"/>
        <v>4.4577679021010008E-2</v>
      </c>
      <c r="L21" s="23">
        <f t="shared" si="2"/>
        <v>5.5005605326679113E-2</v>
      </c>
      <c r="M21" s="33"/>
    </row>
    <row r="22" spans="1:13" x14ac:dyDescent="0.25">
      <c r="A22" s="50"/>
      <c r="B22" s="29" t="s">
        <v>49</v>
      </c>
      <c r="C22" s="16">
        <v>487</v>
      </c>
      <c r="D22" s="16">
        <f t="shared" si="8"/>
        <v>85.99999999999973</v>
      </c>
      <c r="E22" s="51">
        <v>0.17659137577001999</v>
      </c>
      <c r="F22" s="13" t="str">
        <f t="shared" si="5"/>
        <v>15-21%</v>
      </c>
      <c r="G22" s="40">
        <f t="shared" si="3"/>
        <v>0.18872317206257</v>
      </c>
      <c r="H22" s="22"/>
      <c r="I22" s="41">
        <v>0.14529353563331798</v>
      </c>
      <c r="J22" s="41">
        <v>0.21295136327924996</v>
      </c>
      <c r="K22" s="23">
        <f t="shared" si="1"/>
        <v>3.1297840136702004E-2</v>
      </c>
      <c r="L22" s="23">
        <f t="shared" si="2"/>
        <v>3.6359987509229974E-2</v>
      </c>
      <c r="M22" s="33"/>
    </row>
    <row r="23" spans="1:13" x14ac:dyDescent="0.25">
      <c r="A23" s="50"/>
      <c r="B23" s="29" t="s">
        <v>55</v>
      </c>
      <c r="C23" s="16">
        <v>0</v>
      </c>
      <c r="D23" s="16">
        <v>0</v>
      </c>
      <c r="E23" s="52" t="s">
        <v>64</v>
      </c>
      <c r="F23" s="52" t="s">
        <v>64</v>
      </c>
      <c r="G23" s="40">
        <f t="shared" si="3"/>
        <v>0.18872317206257</v>
      </c>
      <c r="H23" s="22"/>
      <c r="I23" s="41" t="e">
        <v>#DIV/0!</v>
      </c>
      <c r="J23" s="41" t="e">
        <v>#DIV/0!</v>
      </c>
      <c r="K23" s="23" t="e">
        <f t="shared" si="1"/>
        <v>#VALUE!</v>
      </c>
      <c r="L23" s="23" t="e">
        <f t="shared" si="2"/>
        <v>#DIV/0!</v>
      </c>
      <c r="M23" s="33"/>
    </row>
    <row r="24" spans="1:13" x14ac:dyDescent="0.25">
      <c r="A24" s="50"/>
      <c r="B24" s="29" t="s">
        <v>50</v>
      </c>
      <c r="C24" s="16">
        <v>65</v>
      </c>
      <c r="D24" s="16">
        <f t="shared" ref="D24:D26" si="9">E24*C24</f>
        <v>9.9999999999997495</v>
      </c>
      <c r="E24" s="51">
        <v>0.15384615384615</v>
      </c>
      <c r="F24" s="13" t="str">
        <f t="shared" si="5"/>
        <v>9-26%</v>
      </c>
      <c r="G24" s="40">
        <f t="shared" si="3"/>
        <v>0.18872317206257</v>
      </c>
      <c r="H24" s="22"/>
      <c r="I24" s="41">
        <v>8.5771042461646546E-2</v>
      </c>
      <c r="J24" s="41">
        <v>0.26055294630253517</v>
      </c>
      <c r="K24" s="23">
        <f t="shared" si="1"/>
        <v>6.8075111384503451E-2</v>
      </c>
      <c r="L24" s="23">
        <f t="shared" si="2"/>
        <v>0.10670679245638517</v>
      </c>
      <c r="M24" s="33"/>
    </row>
    <row r="25" spans="1:13" x14ac:dyDescent="0.25">
      <c r="A25" s="50"/>
      <c r="B25" s="29" t="s">
        <v>51</v>
      </c>
      <c r="C25" s="16">
        <v>372</v>
      </c>
      <c r="D25" s="16">
        <f t="shared" si="9"/>
        <v>68.999999999999275</v>
      </c>
      <c r="E25" s="51">
        <v>0.18548387096773999</v>
      </c>
      <c r="F25" s="13" t="str">
        <f t="shared" si="5"/>
        <v>15-23%</v>
      </c>
      <c r="G25" s="40">
        <f t="shared" si="3"/>
        <v>0.18872317206257</v>
      </c>
      <c r="H25" s="22"/>
      <c r="I25" s="41">
        <v>0.14927129404577638</v>
      </c>
      <c r="J25" s="41">
        <v>0.22812573272586772</v>
      </c>
      <c r="K25" s="23">
        <f t="shared" si="1"/>
        <v>3.6212576921963613E-2</v>
      </c>
      <c r="L25" s="23">
        <f t="shared" si="2"/>
        <v>4.264186175812773E-2</v>
      </c>
      <c r="M25" s="33"/>
    </row>
    <row r="26" spans="1:13" x14ac:dyDescent="0.25">
      <c r="A26" s="50"/>
      <c r="B26" s="24" t="s">
        <v>23</v>
      </c>
      <c r="C26" s="15">
        <v>2416</v>
      </c>
      <c r="D26" s="15">
        <f t="shared" si="9"/>
        <v>476.00000000000267</v>
      </c>
      <c r="E26" s="54">
        <v>0.19701986754966999</v>
      </c>
      <c r="F26" s="27" t="str">
        <f t="shared" si="5"/>
        <v>18-21%</v>
      </c>
      <c r="G26" s="40">
        <f t="shared" si="3"/>
        <v>0.18872317206257</v>
      </c>
      <c r="H26" s="22"/>
      <c r="I26" s="41">
        <v>0.18164602974369881</v>
      </c>
      <c r="J26" s="41">
        <v>0.21335565348113678</v>
      </c>
      <c r="K26" s="23">
        <f t="shared" si="1"/>
        <v>1.537383780597118E-2</v>
      </c>
      <c r="L26" s="23">
        <f t="shared" si="2"/>
        <v>1.6335785931466784E-2</v>
      </c>
      <c r="M26" s="33"/>
    </row>
    <row r="27" spans="1:13" x14ac:dyDescent="0.25">
      <c r="A27" s="30" t="s">
        <v>56</v>
      </c>
      <c r="B27" s="29" t="s">
        <v>57</v>
      </c>
      <c r="C27" s="32">
        <v>0</v>
      </c>
      <c r="D27" s="32">
        <v>0</v>
      </c>
      <c r="E27" s="52" t="s">
        <v>64</v>
      </c>
      <c r="F27" s="52" t="s">
        <v>64</v>
      </c>
      <c r="G27" s="40">
        <f t="shared" si="3"/>
        <v>0.18872317206257</v>
      </c>
      <c r="H27" s="22"/>
      <c r="I27" s="41" t="e">
        <v>#DIV/0!</v>
      </c>
      <c r="J27" s="41" t="e">
        <v>#DIV/0!</v>
      </c>
      <c r="K27" s="23" t="e">
        <f t="shared" ref="K27:K28" si="10">E27-I27</f>
        <v>#VALUE!</v>
      </c>
      <c r="L27" s="23" t="e">
        <f t="shared" ref="L27:L28" si="11">J27-E27</f>
        <v>#DIV/0!</v>
      </c>
      <c r="M27" s="33"/>
    </row>
    <row r="28" spans="1:13" x14ac:dyDescent="0.25">
      <c r="A28" s="17" t="s">
        <v>24</v>
      </c>
      <c r="B28" s="14"/>
      <c r="C28" s="15">
        <v>13745</v>
      </c>
      <c r="D28" s="15">
        <f>SUM(D8,D13,D26)</f>
        <v>2594.0000000000009</v>
      </c>
      <c r="E28" s="54">
        <v>0.18872317206257</v>
      </c>
      <c r="F28" s="27" t="str">
        <f t="shared" si="5"/>
        <v>18-20%</v>
      </c>
      <c r="G28" s="40">
        <f t="shared" si="3"/>
        <v>0.18872317206257</v>
      </c>
      <c r="H28" s="22"/>
      <c r="I28" s="41">
        <v>0.18226905961494247</v>
      </c>
      <c r="J28" s="41">
        <v>0.19535122676701042</v>
      </c>
      <c r="K28" s="23">
        <f t="shared" si="10"/>
        <v>6.4541124476275302E-3</v>
      </c>
      <c r="L28" s="23">
        <f t="shared" si="11"/>
        <v>6.628054704440417E-3</v>
      </c>
    </row>
    <row r="29" spans="1:13" x14ac:dyDescent="0.25">
      <c r="A29" s="6" t="s">
        <v>63</v>
      </c>
      <c r="C29" s="19"/>
      <c r="D29" s="19"/>
      <c r="E29" s="18"/>
      <c r="G29" s="11"/>
      <c r="J29" s="20"/>
    </row>
    <row r="30" spans="1:13" x14ac:dyDescent="0.25">
      <c r="A30" s="42" t="s">
        <v>69</v>
      </c>
    </row>
    <row r="31" spans="1:13" x14ac:dyDescent="0.25">
      <c r="A31" s="5" t="s">
        <v>65</v>
      </c>
    </row>
    <row r="33" spans="1:11" x14ac:dyDescent="0.25">
      <c r="C33" s="43" t="s">
        <v>58</v>
      </c>
      <c r="D33" s="44"/>
      <c r="E33" s="45"/>
      <c r="F33" s="49" t="s">
        <v>61</v>
      </c>
      <c r="G33" s="49"/>
      <c r="H33" s="49"/>
      <c r="I33" s="49" t="s">
        <v>59</v>
      </c>
      <c r="J33" s="49"/>
      <c r="K33" s="49"/>
    </row>
    <row r="34" spans="1:11" ht="81.75" customHeight="1" x14ac:dyDescent="0.25">
      <c r="A34" s="31" t="s">
        <v>32</v>
      </c>
      <c r="B34" s="31" t="s">
        <v>33</v>
      </c>
      <c r="C34" s="9" t="s">
        <v>66</v>
      </c>
      <c r="D34" s="8" t="s">
        <v>67</v>
      </c>
      <c r="E34" s="8" t="s">
        <v>68</v>
      </c>
      <c r="F34" s="9" t="s">
        <v>66</v>
      </c>
      <c r="G34" s="8" t="s">
        <v>67</v>
      </c>
      <c r="H34" s="8" t="s">
        <v>68</v>
      </c>
      <c r="I34" s="9" t="s">
        <v>66</v>
      </c>
      <c r="J34" s="8" t="s">
        <v>67</v>
      </c>
      <c r="K34" s="8" t="s">
        <v>68</v>
      </c>
    </row>
    <row r="35" spans="1:11" x14ac:dyDescent="0.25">
      <c r="A35" s="50" t="s">
        <v>34</v>
      </c>
      <c r="B35" s="28" t="s">
        <v>52</v>
      </c>
      <c r="C35" s="16">
        <v>0</v>
      </c>
      <c r="D35" s="16">
        <v>0</v>
      </c>
      <c r="E35" s="52" t="s">
        <v>64</v>
      </c>
      <c r="F35" s="16">
        <v>0</v>
      </c>
      <c r="G35" s="16">
        <v>0</v>
      </c>
      <c r="H35" s="52" t="s">
        <v>64</v>
      </c>
      <c r="I35" s="16">
        <v>1</v>
      </c>
      <c r="J35" s="16">
        <v>1</v>
      </c>
      <c r="K35" s="51">
        <v>1</v>
      </c>
    </row>
    <row r="36" spans="1:11" x14ac:dyDescent="0.25">
      <c r="A36" s="50"/>
      <c r="B36" s="29" t="s">
        <v>37</v>
      </c>
      <c r="C36" s="16">
        <v>9</v>
      </c>
      <c r="D36" s="16">
        <f t="shared" ref="D36:D42" si="12">E36*C36</f>
        <v>0.99999999999999001</v>
      </c>
      <c r="E36" s="52">
        <v>0.11111111111110999</v>
      </c>
      <c r="F36" s="16">
        <v>23</v>
      </c>
      <c r="G36" s="16">
        <f t="shared" ref="G36:G42" si="13">H36*F36</f>
        <v>3.0000000000001004</v>
      </c>
      <c r="H36" s="52">
        <v>0.13043478260870001</v>
      </c>
      <c r="I36" s="16">
        <v>2560</v>
      </c>
      <c r="J36" s="16">
        <f t="shared" ref="J36" si="14">K36*I36</f>
        <v>568</v>
      </c>
      <c r="K36" s="55">
        <v>0.22187499999999999</v>
      </c>
    </row>
    <row r="37" spans="1:11" x14ac:dyDescent="0.25">
      <c r="A37" s="50"/>
      <c r="B37" s="24" t="s">
        <v>7</v>
      </c>
      <c r="C37" s="15">
        <v>9</v>
      </c>
      <c r="D37" s="14">
        <f t="shared" si="12"/>
        <v>0.99999999999999001</v>
      </c>
      <c r="E37" s="56">
        <v>0.11111111111110999</v>
      </c>
      <c r="F37" s="15">
        <v>23</v>
      </c>
      <c r="G37" s="14">
        <f t="shared" si="13"/>
        <v>3.0000000000001004</v>
      </c>
      <c r="H37" s="56">
        <v>0.13043478260870001</v>
      </c>
      <c r="I37" s="15">
        <v>2561</v>
      </c>
      <c r="J37" s="15">
        <v>572.99999999999636</v>
      </c>
      <c r="K37" s="58">
        <v>0.22217883639203001</v>
      </c>
    </row>
    <row r="38" spans="1:11" x14ac:dyDescent="0.25">
      <c r="A38" s="50" t="s">
        <v>35</v>
      </c>
      <c r="B38" s="29" t="s">
        <v>38</v>
      </c>
      <c r="C38" s="16">
        <v>4</v>
      </c>
      <c r="D38" s="16">
        <f t="shared" si="12"/>
        <v>2</v>
      </c>
      <c r="E38" s="52">
        <v>0.5</v>
      </c>
      <c r="F38" s="16">
        <v>29</v>
      </c>
      <c r="G38" s="16">
        <f t="shared" si="13"/>
        <v>2.00000000000002</v>
      </c>
      <c r="H38" s="52">
        <v>6.8965517241380003E-2</v>
      </c>
      <c r="I38" s="16">
        <v>4192</v>
      </c>
      <c r="J38" s="16">
        <v>769.00000000001421</v>
      </c>
      <c r="K38" s="51">
        <v>0.18249045801527</v>
      </c>
    </row>
    <row r="39" spans="1:11" x14ac:dyDescent="0.25">
      <c r="A39" s="50"/>
      <c r="B39" s="29" t="s">
        <v>39</v>
      </c>
      <c r="C39" s="16">
        <v>6</v>
      </c>
      <c r="D39" s="16">
        <f t="shared" si="12"/>
        <v>1.00000000000002</v>
      </c>
      <c r="E39" s="52">
        <v>0.16666666666666999</v>
      </c>
      <c r="F39" s="16">
        <v>7</v>
      </c>
      <c r="G39" s="16">
        <f t="shared" si="13"/>
        <v>0.9999999999999799</v>
      </c>
      <c r="H39" s="52">
        <v>0.14285714285713999</v>
      </c>
      <c r="I39" s="16">
        <v>481</v>
      </c>
      <c r="J39" s="16">
        <v>110.00000000000102</v>
      </c>
      <c r="K39" s="51">
        <v>0.22453222453221999</v>
      </c>
    </row>
    <row r="40" spans="1:11" x14ac:dyDescent="0.25">
      <c r="A40" s="50"/>
      <c r="B40" s="29" t="s">
        <v>40</v>
      </c>
      <c r="C40" s="16">
        <v>3</v>
      </c>
      <c r="D40" s="16">
        <f t="shared" si="12"/>
        <v>0.99999999999999001</v>
      </c>
      <c r="E40" s="52">
        <v>0.33333333333332998</v>
      </c>
      <c r="F40" s="16">
        <v>22</v>
      </c>
      <c r="G40" s="16">
        <v>0</v>
      </c>
      <c r="H40" s="52">
        <v>0.22727272727273001</v>
      </c>
      <c r="I40" s="16">
        <v>3138</v>
      </c>
      <c r="J40" s="16">
        <v>521.99999999999181</v>
      </c>
      <c r="K40" s="51">
        <v>0.16443594646272</v>
      </c>
    </row>
    <row r="41" spans="1:11" x14ac:dyDescent="0.25">
      <c r="A41" s="50"/>
      <c r="B41" s="29" t="s">
        <v>41</v>
      </c>
      <c r="C41" s="16">
        <v>1</v>
      </c>
      <c r="D41" s="16">
        <v>0</v>
      </c>
      <c r="E41" s="52" t="s">
        <v>64</v>
      </c>
      <c r="F41" s="16">
        <v>9</v>
      </c>
      <c r="G41" s="16">
        <v>0</v>
      </c>
      <c r="H41" s="52" t="s">
        <v>64</v>
      </c>
      <c r="I41" s="16">
        <v>844</v>
      </c>
      <c r="J41" s="16">
        <v>144.00000000000091</v>
      </c>
      <c r="K41" s="51">
        <v>0.17061611374408001</v>
      </c>
    </row>
    <row r="42" spans="1:11" x14ac:dyDescent="0.25">
      <c r="A42" s="50"/>
      <c r="B42" s="24" t="s">
        <v>12</v>
      </c>
      <c r="C42" s="15">
        <v>14</v>
      </c>
      <c r="D42" s="14">
        <f t="shared" si="12"/>
        <v>4.0000000000000595</v>
      </c>
      <c r="E42" s="57">
        <v>0.28571428571428997</v>
      </c>
      <c r="F42" s="15">
        <v>67</v>
      </c>
      <c r="G42" s="14">
        <f t="shared" si="13"/>
        <v>8.0000000000002096</v>
      </c>
      <c r="H42" s="57">
        <v>0.11940298507463</v>
      </c>
      <c r="I42" s="15">
        <v>8655</v>
      </c>
      <c r="J42" s="15">
        <v>1545.0000000000018</v>
      </c>
      <c r="K42" s="58">
        <v>0.17712305025996999</v>
      </c>
    </row>
    <row r="43" spans="1:11" x14ac:dyDescent="0.25">
      <c r="A43" s="46" t="s">
        <v>36</v>
      </c>
      <c r="B43" s="29" t="s">
        <v>42</v>
      </c>
      <c r="C43" s="16">
        <v>0</v>
      </c>
      <c r="D43" s="16">
        <v>0</v>
      </c>
      <c r="E43" s="52" t="s">
        <v>64</v>
      </c>
      <c r="F43" s="16">
        <v>0</v>
      </c>
      <c r="G43" s="16">
        <v>0</v>
      </c>
      <c r="H43" s="52" t="s">
        <v>64</v>
      </c>
      <c r="I43" s="16">
        <v>55</v>
      </c>
      <c r="J43" s="16">
        <f t="shared" ref="J43:J46" si="15">K43*I43</f>
        <v>13.999999999999751</v>
      </c>
      <c r="K43" s="51">
        <v>0.25454545454545002</v>
      </c>
    </row>
    <row r="44" spans="1:11" x14ac:dyDescent="0.25">
      <c r="A44" s="47"/>
      <c r="B44" s="29" t="s">
        <v>43</v>
      </c>
      <c r="C44" s="16">
        <v>0</v>
      </c>
      <c r="D44" s="16">
        <v>0</v>
      </c>
      <c r="E44" s="52" t="s">
        <v>64</v>
      </c>
      <c r="F44" s="16">
        <v>6</v>
      </c>
      <c r="G44" s="16">
        <v>0</v>
      </c>
      <c r="H44" s="52" t="s">
        <v>64</v>
      </c>
      <c r="I44" s="16">
        <v>247</v>
      </c>
      <c r="J44" s="16">
        <f t="shared" si="15"/>
        <v>41.000000000000469</v>
      </c>
      <c r="K44" s="51">
        <v>0.16599190283401</v>
      </c>
    </row>
    <row r="45" spans="1:11" x14ac:dyDescent="0.25">
      <c r="A45" s="47"/>
      <c r="B45" s="29" t="s">
        <v>44</v>
      </c>
      <c r="C45" s="16">
        <v>0</v>
      </c>
      <c r="D45" s="16">
        <v>0</v>
      </c>
      <c r="E45" s="52" t="s">
        <v>64</v>
      </c>
      <c r="F45" s="16">
        <v>3</v>
      </c>
      <c r="G45" s="16">
        <v>0</v>
      </c>
      <c r="H45" s="52" t="s">
        <v>64</v>
      </c>
      <c r="I45" s="16">
        <v>250</v>
      </c>
      <c r="J45" s="16">
        <f t="shared" si="15"/>
        <v>57</v>
      </c>
      <c r="K45" s="51">
        <v>0.22800000000000001</v>
      </c>
    </row>
    <row r="46" spans="1:11" x14ac:dyDescent="0.25">
      <c r="A46" s="47"/>
      <c r="B46" s="29" t="s">
        <v>45</v>
      </c>
      <c r="C46" s="16">
        <v>0</v>
      </c>
      <c r="D46" s="16">
        <v>0</v>
      </c>
      <c r="E46" s="52" t="s">
        <v>64</v>
      </c>
      <c r="F46" s="16">
        <v>9</v>
      </c>
      <c r="G46" s="16">
        <f t="shared" ref="G44:G46" si="16">H46*F46</f>
        <v>1.99999999999998</v>
      </c>
      <c r="H46" s="52">
        <v>0.22222222222221999</v>
      </c>
      <c r="I46" s="16">
        <v>282</v>
      </c>
      <c r="J46" s="16">
        <f t="shared" si="15"/>
        <v>47.000000000000938</v>
      </c>
      <c r="K46" s="51">
        <v>0.16666666666666999</v>
      </c>
    </row>
    <row r="47" spans="1:11" x14ac:dyDescent="0.25">
      <c r="A47" s="47"/>
      <c r="B47" s="29" t="s">
        <v>47</v>
      </c>
      <c r="C47" s="16">
        <v>2</v>
      </c>
      <c r="D47" s="16">
        <v>0</v>
      </c>
      <c r="E47" s="52" t="s">
        <v>64</v>
      </c>
      <c r="F47" s="16">
        <v>7</v>
      </c>
      <c r="G47" s="16">
        <f t="shared" ref="G47:G53" si="17">H47*F47</f>
        <v>3.0000000000000098</v>
      </c>
      <c r="H47" s="52">
        <v>0.42857142857142999</v>
      </c>
      <c r="I47" s="16">
        <v>401</v>
      </c>
      <c r="J47" s="16">
        <f t="shared" ref="J47:J53" si="18">K47*I47</f>
        <v>99.999999999999488</v>
      </c>
      <c r="K47" s="51">
        <v>0.24937655860349001</v>
      </c>
    </row>
    <row r="48" spans="1:11" x14ac:dyDescent="0.25">
      <c r="A48" s="47"/>
      <c r="B48" s="29" t="s">
        <v>48</v>
      </c>
      <c r="C48" s="16">
        <v>1</v>
      </c>
      <c r="D48" s="16">
        <v>0</v>
      </c>
      <c r="E48" s="52" t="s">
        <v>64</v>
      </c>
      <c r="F48" s="16">
        <v>3</v>
      </c>
      <c r="G48" s="16">
        <f t="shared" si="17"/>
        <v>0.99999999999999001</v>
      </c>
      <c r="H48" s="52">
        <v>0.33333333333332998</v>
      </c>
      <c r="I48" s="16">
        <v>226</v>
      </c>
      <c r="J48" s="37">
        <f t="shared" si="18"/>
        <v>41.673758865248821</v>
      </c>
      <c r="K48" s="51">
        <v>0.18439716312057</v>
      </c>
    </row>
    <row r="49" spans="1:11" x14ac:dyDescent="0.25">
      <c r="A49" s="47"/>
      <c r="B49" s="29" t="s">
        <v>49</v>
      </c>
      <c r="C49" s="16">
        <v>1</v>
      </c>
      <c r="D49" s="16">
        <v>0</v>
      </c>
      <c r="E49" s="52" t="s">
        <v>64</v>
      </c>
      <c r="F49" s="16">
        <v>7</v>
      </c>
      <c r="G49" s="16">
        <f t="shared" si="17"/>
        <v>0.9999999999999799</v>
      </c>
      <c r="H49" s="52">
        <v>0.14285714285713999</v>
      </c>
      <c r="I49" s="16">
        <v>479</v>
      </c>
      <c r="J49" s="16">
        <f t="shared" si="18"/>
        <v>84.999999999997726</v>
      </c>
      <c r="K49" s="51">
        <v>0.17745302713986999</v>
      </c>
    </row>
    <row r="50" spans="1:11" x14ac:dyDescent="0.25">
      <c r="A50" s="47"/>
      <c r="B50" s="29" t="s">
        <v>50</v>
      </c>
      <c r="C50" s="16">
        <v>0</v>
      </c>
      <c r="D50" s="16">
        <v>0</v>
      </c>
      <c r="E50" s="52" t="s">
        <v>64</v>
      </c>
      <c r="F50" s="16">
        <v>1</v>
      </c>
      <c r="G50" s="16">
        <v>0</v>
      </c>
      <c r="H50" s="52" t="s">
        <v>64</v>
      </c>
      <c r="I50" s="16">
        <v>64</v>
      </c>
      <c r="J50" s="16">
        <f t="shared" si="18"/>
        <v>10</v>
      </c>
      <c r="K50" s="51">
        <v>0.15625</v>
      </c>
    </row>
    <row r="51" spans="1:11" x14ac:dyDescent="0.25">
      <c r="A51" s="47"/>
      <c r="B51" s="29" t="s">
        <v>51</v>
      </c>
      <c r="C51" s="16">
        <v>3</v>
      </c>
      <c r="D51" s="16">
        <f>E51*C51</f>
        <v>2.0000000000000098</v>
      </c>
      <c r="E51" s="52">
        <v>0.66666666666666996</v>
      </c>
      <c r="F51" s="16">
        <v>5</v>
      </c>
      <c r="G51" s="16">
        <f t="shared" si="17"/>
        <v>1</v>
      </c>
      <c r="H51" s="52">
        <v>0.2</v>
      </c>
      <c r="I51" s="16">
        <v>364</v>
      </c>
      <c r="J51" s="16">
        <f t="shared" si="18"/>
        <v>65.999999999999517</v>
      </c>
      <c r="K51" s="51">
        <v>0.18131868131868001</v>
      </c>
    </row>
    <row r="52" spans="1:11" x14ac:dyDescent="0.25">
      <c r="A52" s="48"/>
      <c r="B52" s="24" t="s">
        <v>23</v>
      </c>
      <c r="C52" s="15">
        <v>7</v>
      </c>
      <c r="D52" s="14">
        <f>E52*C52</f>
        <v>2.0000000000000298</v>
      </c>
      <c r="E52" s="57">
        <v>0.28571428571428997</v>
      </c>
      <c r="F52" s="15">
        <v>41</v>
      </c>
      <c r="G52" s="14">
        <f t="shared" si="17"/>
        <v>7.9999999999999103</v>
      </c>
      <c r="H52" s="57">
        <v>0.19512195121951001</v>
      </c>
      <c r="I52" s="15">
        <v>2368</v>
      </c>
      <c r="J52" s="15">
        <f t="shared" si="18"/>
        <v>465.99999999999869</v>
      </c>
      <c r="K52" s="54">
        <v>0.19679054054053999</v>
      </c>
    </row>
    <row r="53" spans="1:11" x14ac:dyDescent="0.25">
      <c r="A53" s="17" t="s">
        <v>24</v>
      </c>
      <c r="B53" s="14"/>
      <c r="C53" s="15">
        <v>30</v>
      </c>
      <c r="D53" s="14">
        <f t="shared" ref="D53" si="19">E53*C53</f>
        <v>6.9999999999999005</v>
      </c>
      <c r="E53" s="57">
        <v>0.23333333333333001</v>
      </c>
      <c r="F53" s="15">
        <v>131</v>
      </c>
      <c r="G53" s="14">
        <f t="shared" si="17"/>
        <v>18.999999999999833</v>
      </c>
      <c r="H53" s="57">
        <v>0.14503816793893001</v>
      </c>
      <c r="I53" s="15">
        <v>13584</v>
      </c>
      <c r="J53" s="15">
        <f t="shared" si="18"/>
        <v>2568.0000000000041</v>
      </c>
      <c r="K53" s="54">
        <v>0.18904593639576001</v>
      </c>
    </row>
  </sheetData>
  <mergeCells count="9">
    <mergeCell ref="C33:E33"/>
    <mergeCell ref="A43:A52"/>
    <mergeCell ref="F33:H33"/>
    <mergeCell ref="I33:K33"/>
    <mergeCell ref="A5:A8"/>
    <mergeCell ref="A9:A13"/>
    <mergeCell ref="A14:A26"/>
    <mergeCell ref="A35:A37"/>
    <mergeCell ref="A38:A42"/>
  </mergeCells>
  <pageMargins left="0.7" right="0.7" top="0.75" bottom="0.75" header="0.3" footer="0.3"/>
  <pageSetup paperSize="9" orientation="portrait" r:id="rId1"/>
  <ignoredErrors>
    <ignoredError sqref="K5:L6 K15:L15 K23:L23 K19:L19 K27:L2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0FB0-4258-4D01-882A-1E0950AA9890}">
  <dimension ref="A19:A22"/>
  <sheetViews>
    <sheetView workbookViewId="0">
      <selection activeCell="A19" sqref="A19"/>
    </sheetView>
  </sheetViews>
  <sheetFormatPr defaultRowHeight="15" x14ac:dyDescent="0.25"/>
  <sheetData>
    <row r="19" spans="1:1" x14ac:dyDescent="0.25">
      <c r="A19" s="1"/>
    </row>
    <row r="20" spans="1:1" x14ac:dyDescent="0.25">
      <c r="A20" s="2"/>
    </row>
    <row r="21" spans="1:1" x14ac:dyDescent="0.25">
      <c r="A21" s="1"/>
    </row>
    <row r="22" spans="1:1" x14ac:dyDescent="0.25">
      <c r="A2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>
      <selection activeCell="J3" sqref="J3"/>
    </sheetView>
  </sheetViews>
  <sheetFormatPr defaultRowHeight="15" x14ac:dyDescent="0.25"/>
  <cols>
    <col min="1" max="1" width="12.7109375" customWidth="1"/>
    <col min="3" max="5" width="16" customWidth="1"/>
    <col min="6" max="6" width="15.7109375" customWidth="1"/>
    <col min="7" max="7" width="15.140625" customWidth="1"/>
    <col min="8" max="8" width="13.5703125" customWidth="1"/>
    <col min="9" max="9" width="13.42578125" customWidth="1"/>
    <col min="10" max="10" width="14.5703125" customWidth="1"/>
    <col min="11" max="11" width="10.5703125" style="35" customWidth="1"/>
    <col min="12" max="12" width="6.140625" bestFit="1" customWidth="1"/>
    <col min="13" max="13" width="6.28515625" customWidth="1"/>
    <col min="14" max="15" width="6.140625" bestFit="1" customWidth="1"/>
    <col min="259" max="259" width="12.7109375" customWidth="1"/>
    <col min="261" max="261" width="13.42578125" customWidth="1"/>
    <col min="262" max="262" width="13.5703125" customWidth="1"/>
    <col min="263" max="263" width="15.140625" customWidth="1"/>
    <col min="264" max="264" width="15.7109375" customWidth="1"/>
    <col min="265" max="267" width="16" customWidth="1"/>
    <col min="268" max="268" width="6.140625" bestFit="1" customWidth="1"/>
    <col min="269" max="269" width="6.28515625" customWidth="1"/>
    <col min="270" max="271" width="6.140625" bestFit="1" customWidth="1"/>
    <col min="515" max="515" width="12.7109375" customWidth="1"/>
    <col min="517" max="517" width="13.42578125" customWidth="1"/>
    <col min="518" max="518" width="13.5703125" customWidth="1"/>
    <col min="519" max="519" width="15.140625" customWidth="1"/>
    <col min="520" max="520" width="15.7109375" customWidth="1"/>
    <col min="521" max="523" width="16" customWidth="1"/>
    <col min="524" max="524" width="6.140625" bestFit="1" customWidth="1"/>
    <col min="525" max="525" width="6.28515625" customWidth="1"/>
    <col min="526" max="527" width="6.140625" bestFit="1" customWidth="1"/>
    <col min="771" max="771" width="12.7109375" customWidth="1"/>
    <col min="773" max="773" width="13.42578125" customWidth="1"/>
    <col min="774" max="774" width="13.5703125" customWidth="1"/>
    <col min="775" max="775" width="15.140625" customWidth="1"/>
    <col min="776" max="776" width="15.7109375" customWidth="1"/>
    <col min="777" max="779" width="16" customWidth="1"/>
    <col min="780" max="780" width="6.140625" bestFit="1" customWidth="1"/>
    <col min="781" max="781" width="6.28515625" customWidth="1"/>
    <col min="782" max="783" width="6.140625" bestFit="1" customWidth="1"/>
    <col min="1027" max="1027" width="12.7109375" customWidth="1"/>
    <col min="1029" max="1029" width="13.42578125" customWidth="1"/>
    <col min="1030" max="1030" width="13.5703125" customWidth="1"/>
    <col min="1031" max="1031" width="15.140625" customWidth="1"/>
    <col min="1032" max="1032" width="15.7109375" customWidth="1"/>
    <col min="1033" max="1035" width="16" customWidth="1"/>
    <col min="1036" max="1036" width="6.140625" bestFit="1" customWidth="1"/>
    <col min="1037" max="1037" width="6.28515625" customWidth="1"/>
    <col min="1038" max="1039" width="6.140625" bestFit="1" customWidth="1"/>
    <col min="1283" max="1283" width="12.7109375" customWidth="1"/>
    <col min="1285" max="1285" width="13.42578125" customWidth="1"/>
    <col min="1286" max="1286" width="13.5703125" customWidth="1"/>
    <col min="1287" max="1287" width="15.140625" customWidth="1"/>
    <col min="1288" max="1288" width="15.7109375" customWidth="1"/>
    <col min="1289" max="1291" width="16" customWidth="1"/>
    <col min="1292" max="1292" width="6.140625" bestFit="1" customWidth="1"/>
    <col min="1293" max="1293" width="6.28515625" customWidth="1"/>
    <col min="1294" max="1295" width="6.140625" bestFit="1" customWidth="1"/>
    <col min="1539" max="1539" width="12.7109375" customWidth="1"/>
    <col min="1541" max="1541" width="13.42578125" customWidth="1"/>
    <col min="1542" max="1542" width="13.5703125" customWidth="1"/>
    <col min="1543" max="1543" width="15.140625" customWidth="1"/>
    <col min="1544" max="1544" width="15.7109375" customWidth="1"/>
    <col min="1545" max="1547" width="16" customWidth="1"/>
    <col min="1548" max="1548" width="6.140625" bestFit="1" customWidth="1"/>
    <col min="1549" max="1549" width="6.28515625" customWidth="1"/>
    <col min="1550" max="1551" width="6.140625" bestFit="1" customWidth="1"/>
    <col min="1795" max="1795" width="12.7109375" customWidth="1"/>
    <col min="1797" max="1797" width="13.42578125" customWidth="1"/>
    <col min="1798" max="1798" width="13.5703125" customWidth="1"/>
    <col min="1799" max="1799" width="15.140625" customWidth="1"/>
    <col min="1800" max="1800" width="15.7109375" customWidth="1"/>
    <col min="1801" max="1803" width="16" customWidth="1"/>
    <col min="1804" max="1804" width="6.140625" bestFit="1" customWidth="1"/>
    <col min="1805" max="1805" width="6.28515625" customWidth="1"/>
    <col min="1806" max="1807" width="6.140625" bestFit="1" customWidth="1"/>
    <col min="2051" max="2051" width="12.7109375" customWidth="1"/>
    <col min="2053" max="2053" width="13.42578125" customWidth="1"/>
    <col min="2054" max="2054" width="13.5703125" customWidth="1"/>
    <col min="2055" max="2055" width="15.140625" customWidth="1"/>
    <col min="2056" max="2056" width="15.7109375" customWidth="1"/>
    <col min="2057" max="2059" width="16" customWidth="1"/>
    <col min="2060" max="2060" width="6.140625" bestFit="1" customWidth="1"/>
    <col min="2061" max="2061" width="6.28515625" customWidth="1"/>
    <col min="2062" max="2063" width="6.140625" bestFit="1" customWidth="1"/>
    <col min="2307" max="2307" width="12.7109375" customWidth="1"/>
    <col min="2309" max="2309" width="13.42578125" customWidth="1"/>
    <col min="2310" max="2310" width="13.5703125" customWidth="1"/>
    <col min="2311" max="2311" width="15.140625" customWidth="1"/>
    <col min="2312" max="2312" width="15.7109375" customWidth="1"/>
    <col min="2313" max="2315" width="16" customWidth="1"/>
    <col min="2316" max="2316" width="6.140625" bestFit="1" customWidth="1"/>
    <col min="2317" max="2317" width="6.28515625" customWidth="1"/>
    <col min="2318" max="2319" width="6.140625" bestFit="1" customWidth="1"/>
    <col min="2563" max="2563" width="12.7109375" customWidth="1"/>
    <col min="2565" max="2565" width="13.42578125" customWidth="1"/>
    <col min="2566" max="2566" width="13.5703125" customWidth="1"/>
    <col min="2567" max="2567" width="15.140625" customWidth="1"/>
    <col min="2568" max="2568" width="15.7109375" customWidth="1"/>
    <col min="2569" max="2571" width="16" customWidth="1"/>
    <col min="2572" max="2572" width="6.140625" bestFit="1" customWidth="1"/>
    <col min="2573" max="2573" width="6.28515625" customWidth="1"/>
    <col min="2574" max="2575" width="6.140625" bestFit="1" customWidth="1"/>
    <col min="2819" max="2819" width="12.7109375" customWidth="1"/>
    <col min="2821" max="2821" width="13.42578125" customWidth="1"/>
    <col min="2822" max="2822" width="13.5703125" customWidth="1"/>
    <col min="2823" max="2823" width="15.140625" customWidth="1"/>
    <col min="2824" max="2824" width="15.7109375" customWidth="1"/>
    <col min="2825" max="2827" width="16" customWidth="1"/>
    <col min="2828" max="2828" width="6.140625" bestFit="1" customWidth="1"/>
    <col min="2829" max="2829" width="6.28515625" customWidth="1"/>
    <col min="2830" max="2831" width="6.140625" bestFit="1" customWidth="1"/>
    <col min="3075" max="3075" width="12.7109375" customWidth="1"/>
    <col min="3077" max="3077" width="13.42578125" customWidth="1"/>
    <col min="3078" max="3078" width="13.5703125" customWidth="1"/>
    <col min="3079" max="3079" width="15.140625" customWidth="1"/>
    <col min="3080" max="3080" width="15.7109375" customWidth="1"/>
    <col min="3081" max="3083" width="16" customWidth="1"/>
    <col min="3084" max="3084" width="6.140625" bestFit="1" customWidth="1"/>
    <col min="3085" max="3085" width="6.28515625" customWidth="1"/>
    <col min="3086" max="3087" width="6.140625" bestFit="1" customWidth="1"/>
    <col min="3331" max="3331" width="12.7109375" customWidth="1"/>
    <col min="3333" max="3333" width="13.42578125" customWidth="1"/>
    <col min="3334" max="3334" width="13.5703125" customWidth="1"/>
    <col min="3335" max="3335" width="15.140625" customWidth="1"/>
    <col min="3336" max="3336" width="15.7109375" customWidth="1"/>
    <col min="3337" max="3339" width="16" customWidth="1"/>
    <col min="3340" max="3340" width="6.140625" bestFit="1" customWidth="1"/>
    <col min="3341" max="3341" width="6.28515625" customWidth="1"/>
    <col min="3342" max="3343" width="6.140625" bestFit="1" customWidth="1"/>
    <col min="3587" max="3587" width="12.7109375" customWidth="1"/>
    <col min="3589" max="3589" width="13.42578125" customWidth="1"/>
    <col min="3590" max="3590" width="13.5703125" customWidth="1"/>
    <col min="3591" max="3591" width="15.140625" customWidth="1"/>
    <col min="3592" max="3592" width="15.7109375" customWidth="1"/>
    <col min="3593" max="3595" width="16" customWidth="1"/>
    <col min="3596" max="3596" width="6.140625" bestFit="1" customWidth="1"/>
    <col min="3597" max="3597" width="6.28515625" customWidth="1"/>
    <col min="3598" max="3599" width="6.140625" bestFit="1" customWidth="1"/>
    <col min="3843" max="3843" width="12.7109375" customWidth="1"/>
    <col min="3845" max="3845" width="13.42578125" customWidth="1"/>
    <col min="3846" max="3846" width="13.5703125" customWidth="1"/>
    <col min="3847" max="3847" width="15.140625" customWidth="1"/>
    <col min="3848" max="3848" width="15.7109375" customWidth="1"/>
    <col min="3849" max="3851" width="16" customWidth="1"/>
    <col min="3852" max="3852" width="6.140625" bestFit="1" customWidth="1"/>
    <col min="3853" max="3853" width="6.28515625" customWidth="1"/>
    <col min="3854" max="3855" width="6.140625" bestFit="1" customWidth="1"/>
    <col min="4099" max="4099" width="12.7109375" customWidth="1"/>
    <col min="4101" max="4101" width="13.42578125" customWidth="1"/>
    <col min="4102" max="4102" width="13.5703125" customWidth="1"/>
    <col min="4103" max="4103" width="15.140625" customWidth="1"/>
    <col min="4104" max="4104" width="15.7109375" customWidth="1"/>
    <col min="4105" max="4107" width="16" customWidth="1"/>
    <col min="4108" max="4108" width="6.140625" bestFit="1" customWidth="1"/>
    <col min="4109" max="4109" width="6.28515625" customWidth="1"/>
    <col min="4110" max="4111" width="6.140625" bestFit="1" customWidth="1"/>
    <col min="4355" max="4355" width="12.7109375" customWidth="1"/>
    <col min="4357" max="4357" width="13.42578125" customWidth="1"/>
    <col min="4358" max="4358" width="13.5703125" customWidth="1"/>
    <col min="4359" max="4359" width="15.140625" customWidth="1"/>
    <col min="4360" max="4360" width="15.7109375" customWidth="1"/>
    <col min="4361" max="4363" width="16" customWidth="1"/>
    <col min="4364" max="4364" width="6.140625" bestFit="1" customWidth="1"/>
    <col min="4365" max="4365" width="6.28515625" customWidth="1"/>
    <col min="4366" max="4367" width="6.140625" bestFit="1" customWidth="1"/>
    <col min="4611" max="4611" width="12.7109375" customWidth="1"/>
    <col min="4613" max="4613" width="13.42578125" customWidth="1"/>
    <col min="4614" max="4614" width="13.5703125" customWidth="1"/>
    <col min="4615" max="4615" width="15.140625" customWidth="1"/>
    <col min="4616" max="4616" width="15.7109375" customWidth="1"/>
    <col min="4617" max="4619" width="16" customWidth="1"/>
    <col min="4620" max="4620" width="6.140625" bestFit="1" customWidth="1"/>
    <col min="4621" max="4621" width="6.28515625" customWidth="1"/>
    <col min="4622" max="4623" width="6.140625" bestFit="1" customWidth="1"/>
    <col min="4867" max="4867" width="12.7109375" customWidth="1"/>
    <col min="4869" max="4869" width="13.42578125" customWidth="1"/>
    <col min="4870" max="4870" width="13.5703125" customWidth="1"/>
    <col min="4871" max="4871" width="15.140625" customWidth="1"/>
    <col min="4872" max="4872" width="15.7109375" customWidth="1"/>
    <col min="4873" max="4875" width="16" customWidth="1"/>
    <col min="4876" max="4876" width="6.140625" bestFit="1" customWidth="1"/>
    <col min="4877" max="4877" width="6.28515625" customWidth="1"/>
    <col min="4878" max="4879" width="6.140625" bestFit="1" customWidth="1"/>
    <col min="5123" max="5123" width="12.7109375" customWidth="1"/>
    <col min="5125" max="5125" width="13.42578125" customWidth="1"/>
    <col min="5126" max="5126" width="13.5703125" customWidth="1"/>
    <col min="5127" max="5127" width="15.140625" customWidth="1"/>
    <col min="5128" max="5128" width="15.7109375" customWidth="1"/>
    <col min="5129" max="5131" width="16" customWidth="1"/>
    <col min="5132" max="5132" width="6.140625" bestFit="1" customWidth="1"/>
    <col min="5133" max="5133" width="6.28515625" customWidth="1"/>
    <col min="5134" max="5135" width="6.140625" bestFit="1" customWidth="1"/>
    <col min="5379" max="5379" width="12.7109375" customWidth="1"/>
    <col min="5381" max="5381" width="13.42578125" customWidth="1"/>
    <col min="5382" max="5382" width="13.5703125" customWidth="1"/>
    <col min="5383" max="5383" width="15.140625" customWidth="1"/>
    <col min="5384" max="5384" width="15.7109375" customWidth="1"/>
    <col min="5385" max="5387" width="16" customWidth="1"/>
    <col min="5388" max="5388" width="6.140625" bestFit="1" customWidth="1"/>
    <col min="5389" max="5389" width="6.28515625" customWidth="1"/>
    <col min="5390" max="5391" width="6.140625" bestFit="1" customWidth="1"/>
    <col min="5635" max="5635" width="12.7109375" customWidth="1"/>
    <col min="5637" max="5637" width="13.42578125" customWidth="1"/>
    <col min="5638" max="5638" width="13.5703125" customWidth="1"/>
    <col min="5639" max="5639" width="15.140625" customWidth="1"/>
    <col min="5640" max="5640" width="15.7109375" customWidth="1"/>
    <col min="5641" max="5643" width="16" customWidth="1"/>
    <col min="5644" max="5644" width="6.140625" bestFit="1" customWidth="1"/>
    <col min="5645" max="5645" width="6.28515625" customWidth="1"/>
    <col min="5646" max="5647" width="6.140625" bestFit="1" customWidth="1"/>
    <col min="5891" max="5891" width="12.7109375" customWidth="1"/>
    <col min="5893" max="5893" width="13.42578125" customWidth="1"/>
    <col min="5894" max="5894" width="13.5703125" customWidth="1"/>
    <col min="5895" max="5895" width="15.140625" customWidth="1"/>
    <col min="5896" max="5896" width="15.7109375" customWidth="1"/>
    <col min="5897" max="5899" width="16" customWidth="1"/>
    <col min="5900" max="5900" width="6.140625" bestFit="1" customWidth="1"/>
    <col min="5901" max="5901" width="6.28515625" customWidth="1"/>
    <col min="5902" max="5903" width="6.140625" bestFit="1" customWidth="1"/>
    <col min="6147" max="6147" width="12.7109375" customWidth="1"/>
    <col min="6149" max="6149" width="13.42578125" customWidth="1"/>
    <col min="6150" max="6150" width="13.5703125" customWidth="1"/>
    <col min="6151" max="6151" width="15.140625" customWidth="1"/>
    <col min="6152" max="6152" width="15.7109375" customWidth="1"/>
    <col min="6153" max="6155" width="16" customWidth="1"/>
    <col min="6156" max="6156" width="6.140625" bestFit="1" customWidth="1"/>
    <col min="6157" max="6157" width="6.28515625" customWidth="1"/>
    <col min="6158" max="6159" width="6.140625" bestFit="1" customWidth="1"/>
    <col min="6403" max="6403" width="12.7109375" customWidth="1"/>
    <col min="6405" max="6405" width="13.42578125" customWidth="1"/>
    <col min="6406" max="6406" width="13.5703125" customWidth="1"/>
    <col min="6407" max="6407" width="15.140625" customWidth="1"/>
    <col min="6408" max="6408" width="15.7109375" customWidth="1"/>
    <col min="6409" max="6411" width="16" customWidth="1"/>
    <col min="6412" max="6412" width="6.140625" bestFit="1" customWidth="1"/>
    <col min="6413" max="6413" width="6.28515625" customWidth="1"/>
    <col min="6414" max="6415" width="6.140625" bestFit="1" customWidth="1"/>
    <col min="6659" max="6659" width="12.7109375" customWidth="1"/>
    <col min="6661" max="6661" width="13.42578125" customWidth="1"/>
    <col min="6662" max="6662" width="13.5703125" customWidth="1"/>
    <col min="6663" max="6663" width="15.140625" customWidth="1"/>
    <col min="6664" max="6664" width="15.7109375" customWidth="1"/>
    <col min="6665" max="6667" width="16" customWidth="1"/>
    <col min="6668" max="6668" width="6.140625" bestFit="1" customWidth="1"/>
    <col min="6669" max="6669" width="6.28515625" customWidth="1"/>
    <col min="6670" max="6671" width="6.140625" bestFit="1" customWidth="1"/>
    <col min="6915" max="6915" width="12.7109375" customWidth="1"/>
    <col min="6917" max="6917" width="13.42578125" customWidth="1"/>
    <col min="6918" max="6918" width="13.5703125" customWidth="1"/>
    <col min="6919" max="6919" width="15.140625" customWidth="1"/>
    <col min="6920" max="6920" width="15.7109375" customWidth="1"/>
    <col min="6921" max="6923" width="16" customWidth="1"/>
    <col min="6924" max="6924" width="6.140625" bestFit="1" customWidth="1"/>
    <col min="6925" max="6925" width="6.28515625" customWidth="1"/>
    <col min="6926" max="6927" width="6.140625" bestFit="1" customWidth="1"/>
    <col min="7171" max="7171" width="12.7109375" customWidth="1"/>
    <col min="7173" max="7173" width="13.42578125" customWidth="1"/>
    <col min="7174" max="7174" width="13.5703125" customWidth="1"/>
    <col min="7175" max="7175" width="15.140625" customWidth="1"/>
    <col min="7176" max="7176" width="15.7109375" customWidth="1"/>
    <col min="7177" max="7179" width="16" customWidth="1"/>
    <col min="7180" max="7180" width="6.140625" bestFit="1" customWidth="1"/>
    <col min="7181" max="7181" width="6.28515625" customWidth="1"/>
    <col min="7182" max="7183" width="6.140625" bestFit="1" customWidth="1"/>
    <col min="7427" max="7427" width="12.7109375" customWidth="1"/>
    <col min="7429" max="7429" width="13.42578125" customWidth="1"/>
    <col min="7430" max="7430" width="13.5703125" customWidth="1"/>
    <col min="7431" max="7431" width="15.140625" customWidth="1"/>
    <col min="7432" max="7432" width="15.7109375" customWidth="1"/>
    <col min="7433" max="7435" width="16" customWidth="1"/>
    <col min="7436" max="7436" width="6.140625" bestFit="1" customWidth="1"/>
    <col min="7437" max="7437" width="6.28515625" customWidth="1"/>
    <col min="7438" max="7439" width="6.140625" bestFit="1" customWidth="1"/>
    <col min="7683" max="7683" width="12.7109375" customWidth="1"/>
    <col min="7685" max="7685" width="13.42578125" customWidth="1"/>
    <col min="7686" max="7686" width="13.5703125" customWidth="1"/>
    <col min="7687" max="7687" width="15.140625" customWidth="1"/>
    <col min="7688" max="7688" width="15.7109375" customWidth="1"/>
    <col min="7689" max="7691" width="16" customWidth="1"/>
    <col min="7692" max="7692" width="6.140625" bestFit="1" customWidth="1"/>
    <col min="7693" max="7693" width="6.28515625" customWidth="1"/>
    <col min="7694" max="7695" width="6.140625" bestFit="1" customWidth="1"/>
    <col min="7939" max="7939" width="12.7109375" customWidth="1"/>
    <col min="7941" max="7941" width="13.42578125" customWidth="1"/>
    <col min="7942" max="7942" width="13.5703125" customWidth="1"/>
    <col min="7943" max="7943" width="15.140625" customWidth="1"/>
    <col min="7944" max="7944" width="15.7109375" customWidth="1"/>
    <col min="7945" max="7947" width="16" customWidth="1"/>
    <col min="7948" max="7948" width="6.140625" bestFit="1" customWidth="1"/>
    <col min="7949" max="7949" width="6.28515625" customWidth="1"/>
    <col min="7950" max="7951" width="6.140625" bestFit="1" customWidth="1"/>
    <col min="8195" max="8195" width="12.7109375" customWidth="1"/>
    <col min="8197" max="8197" width="13.42578125" customWidth="1"/>
    <col min="8198" max="8198" width="13.5703125" customWidth="1"/>
    <col min="8199" max="8199" width="15.140625" customWidth="1"/>
    <col min="8200" max="8200" width="15.7109375" customWidth="1"/>
    <col min="8201" max="8203" width="16" customWidth="1"/>
    <col min="8204" max="8204" width="6.140625" bestFit="1" customWidth="1"/>
    <col min="8205" max="8205" width="6.28515625" customWidth="1"/>
    <col min="8206" max="8207" width="6.140625" bestFit="1" customWidth="1"/>
    <col min="8451" max="8451" width="12.7109375" customWidth="1"/>
    <col min="8453" max="8453" width="13.42578125" customWidth="1"/>
    <col min="8454" max="8454" width="13.5703125" customWidth="1"/>
    <col min="8455" max="8455" width="15.140625" customWidth="1"/>
    <col min="8456" max="8456" width="15.7109375" customWidth="1"/>
    <col min="8457" max="8459" width="16" customWidth="1"/>
    <col min="8460" max="8460" width="6.140625" bestFit="1" customWidth="1"/>
    <col min="8461" max="8461" width="6.28515625" customWidth="1"/>
    <col min="8462" max="8463" width="6.140625" bestFit="1" customWidth="1"/>
    <col min="8707" max="8707" width="12.7109375" customWidth="1"/>
    <col min="8709" max="8709" width="13.42578125" customWidth="1"/>
    <col min="8710" max="8710" width="13.5703125" customWidth="1"/>
    <col min="8711" max="8711" width="15.140625" customWidth="1"/>
    <col min="8712" max="8712" width="15.7109375" customWidth="1"/>
    <col min="8713" max="8715" width="16" customWidth="1"/>
    <col min="8716" max="8716" width="6.140625" bestFit="1" customWidth="1"/>
    <col min="8717" max="8717" width="6.28515625" customWidth="1"/>
    <col min="8718" max="8719" width="6.140625" bestFit="1" customWidth="1"/>
    <col min="8963" max="8963" width="12.7109375" customWidth="1"/>
    <col min="8965" max="8965" width="13.42578125" customWidth="1"/>
    <col min="8966" max="8966" width="13.5703125" customWidth="1"/>
    <col min="8967" max="8967" width="15.140625" customWidth="1"/>
    <col min="8968" max="8968" width="15.7109375" customWidth="1"/>
    <col min="8969" max="8971" width="16" customWidth="1"/>
    <col min="8972" max="8972" width="6.140625" bestFit="1" customWidth="1"/>
    <col min="8973" max="8973" width="6.28515625" customWidth="1"/>
    <col min="8974" max="8975" width="6.140625" bestFit="1" customWidth="1"/>
    <col min="9219" max="9219" width="12.7109375" customWidth="1"/>
    <col min="9221" max="9221" width="13.42578125" customWidth="1"/>
    <col min="9222" max="9222" width="13.5703125" customWidth="1"/>
    <col min="9223" max="9223" width="15.140625" customWidth="1"/>
    <col min="9224" max="9224" width="15.7109375" customWidth="1"/>
    <col min="9225" max="9227" width="16" customWidth="1"/>
    <col min="9228" max="9228" width="6.140625" bestFit="1" customWidth="1"/>
    <col min="9229" max="9229" width="6.28515625" customWidth="1"/>
    <col min="9230" max="9231" width="6.140625" bestFit="1" customWidth="1"/>
    <col min="9475" max="9475" width="12.7109375" customWidth="1"/>
    <col min="9477" max="9477" width="13.42578125" customWidth="1"/>
    <col min="9478" max="9478" width="13.5703125" customWidth="1"/>
    <col min="9479" max="9479" width="15.140625" customWidth="1"/>
    <col min="9480" max="9480" width="15.7109375" customWidth="1"/>
    <col min="9481" max="9483" width="16" customWidth="1"/>
    <col min="9484" max="9484" width="6.140625" bestFit="1" customWidth="1"/>
    <col min="9485" max="9485" width="6.28515625" customWidth="1"/>
    <col min="9486" max="9487" width="6.140625" bestFit="1" customWidth="1"/>
    <col min="9731" max="9731" width="12.7109375" customWidth="1"/>
    <col min="9733" max="9733" width="13.42578125" customWidth="1"/>
    <col min="9734" max="9734" width="13.5703125" customWidth="1"/>
    <col min="9735" max="9735" width="15.140625" customWidth="1"/>
    <col min="9736" max="9736" width="15.7109375" customWidth="1"/>
    <col min="9737" max="9739" width="16" customWidth="1"/>
    <col min="9740" max="9740" width="6.140625" bestFit="1" customWidth="1"/>
    <col min="9741" max="9741" width="6.28515625" customWidth="1"/>
    <col min="9742" max="9743" width="6.140625" bestFit="1" customWidth="1"/>
    <col min="9987" max="9987" width="12.7109375" customWidth="1"/>
    <col min="9989" max="9989" width="13.42578125" customWidth="1"/>
    <col min="9990" max="9990" width="13.5703125" customWidth="1"/>
    <col min="9991" max="9991" width="15.140625" customWidth="1"/>
    <col min="9992" max="9992" width="15.7109375" customWidth="1"/>
    <col min="9993" max="9995" width="16" customWidth="1"/>
    <col min="9996" max="9996" width="6.140625" bestFit="1" customWidth="1"/>
    <col min="9997" max="9997" width="6.28515625" customWidth="1"/>
    <col min="9998" max="9999" width="6.140625" bestFit="1" customWidth="1"/>
    <col min="10243" max="10243" width="12.7109375" customWidth="1"/>
    <col min="10245" max="10245" width="13.42578125" customWidth="1"/>
    <col min="10246" max="10246" width="13.5703125" customWidth="1"/>
    <col min="10247" max="10247" width="15.140625" customWidth="1"/>
    <col min="10248" max="10248" width="15.7109375" customWidth="1"/>
    <col min="10249" max="10251" width="16" customWidth="1"/>
    <col min="10252" max="10252" width="6.140625" bestFit="1" customWidth="1"/>
    <col min="10253" max="10253" width="6.28515625" customWidth="1"/>
    <col min="10254" max="10255" width="6.140625" bestFit="1" customWidth="1"/>
    <col min="10499" max="10499" width="12.7109375" customWidth="1"/>
    <col min="10501" max="10501" width="13.42578125" customWidth="1"/>
    <col min="10502" max="10502" width="13.5703125" customWidth="1"/>
    <col min="10503" max="10503" width="15.140625" customWidth="1"/>
    <col min="10504" max="10504" width="15.7109375" customWidth="1"/>
    <col min="10505" max="10507" width="16" customWidth="1"/>
    <col min="10508" max="10508" width="6.140625" bestFit="1" customWidth="1"/>
    <col min="10509" max="10509" width="6.28515625" customWidth="1"/>
    <col min="10510" max="10511" width="6.140625" bestFit="1" customWidth="1"/>
    <col min="10755" max="10755" width="12.7109375" customWidth="1"/>
    <col min="10757" max="10757" width="13.42578125" customWidth="1"/>
    <col min="10758" max="10758" width="13.5703125" customWidth="1"/>
    <col min="10759" max="10759" width="15.140625" customWidth="1"/>
    <col min="10760" max="10760" width="15.7109375" customWidth="1"/>
    <col min="10761" max="10763" width="16" customWidth="1"/>
    <col min="10764" max="10764" width="6.140625" bestFit="1" customWidth="1"/>
    <col min="10765" max="10765" width="6.28515625" customWidth="1"/>
    <col min="10766" max="10767" width="6.140625" bestFit="1" customWidth="1"/>
    <col min="11011" max="11011" width="12.7109375" customWidth="1"/>
    <col min="11013" max="11013" width="13.42578125" customWidth="1"/>
    <col min="11014" max="11014" width="13.5703125" customWidth="1"/>
    <col min="11015" max="11015" width="15.140625" customWidth="1"/>
    <col min="11016" max="11016" width="15.7109375" customWidth="1"/>
    <col min="11017" max="11019" width="16" customWidth="1"/>
    <col min="11020" max="11020" width="6.140625" bestFit="1" customWidth="1"/>
    <col min="11021" max="11021" width="6.28515625" customWidth="1"/>
    <col min="11022" max="11023" width="6.140625" bestFit="1" customWidth="1"/>
    <col min="11267" max="11267" width="12.7109375" customWidth="1"/>
    <col min="11269" max="11269" width="13.42578125" customWidth="1"/>
    <col min="11270" max="11270" width="13.5703125" customWidth="1"/>
    <col min="11271" max="11271" width="15.140625" customWidth="1"/>
    <col min="11272" max="11272" width="15.7109375" customWidth="1"/>
    <col min="11273" max="11275" width="16" customWidth="1"/>
    <col min="11276" max="11276" width="6.140625" bestFit="1" customWidth="1"/>
    <col min="11277" max="11277" width="6.28515625" customWidth="1"/>
    <col min="11278" max="11279" width="6.140625" bestFit="1" customWidth="1"/>
    <col min="11523" max="11523" width="12.7109375" customWidth="1"/>
    <col min="11525" max="11525" width="13.42578125" customWidth="1"/>
    <col min="11526" max="11526" width="13.5703125" customWidth="1"/>
    <col min="11527" max="11527" width="15.140625" customWidth="1"/>
    <col min="11528" max="11528" width="15.7109375" customWidth="1"/>
    <col min="11529" max="11531" width="16" customWidth="1"/>
    <col min="11532" max="11532" width="6.140625" bestFit="1" customWidth="1"/>
    <col min="11533" max="11533" width="6.28515625" customWidth="1"/>
    <col min="11534" max="11535" width="6.140625" bestFit="1" customWidth="1"/>
    <col min="11779" max="11779" width="12.7109375" customWidth="1"/>
    <col min="11781" max="11781" width="13.42578125" customWidth="1"/>
    <col min="11782" max="11782" width="13.5703125" customWidth="1"/>
    <col min="11783" max="11783" width="15.140625" customWidth="1"/>
    <col min="11784" max="11784" width="15.7109375" customWidth="1"/>
    <col min="11785" max="11787" width="16" customWidth="1"/>
    <col min="11788" max="11788" width="6.140625" bestFit="1" customWidth="1"/>
    <col min="11789" max="11789" width="6.28515625" customWidth="1"/>
    <col min="11790" max="11791" width="6.140625" bestFit="1" customWidth="1"/>
    <col min="12035" max="12035" width="12.7109375" customWidth="1"/>
    <col min="12037" max="12037" width="13.42578125" customWidth="1"/>
    <col min="12038" max="12038" width="13.5703125" customWidth="1"/>
    <col min="12039" max="12039" width="15.140625" customWidth="1"/>
    <col min="12040" max="12040" width="15.7109375" customWidth="1"/>
    <col min="12041" max="12043" width="16" customWidth="1"/>
    <col min="12044" max="12044" width="6.140625" bestFit="1" customWidth="1"/>
    <col min="12045" max="12045" width="6.28515625" customWidth="1"/>
    <col min="12046" max="12047" width="6.140625" bestFit="1" customWidth="1"/>
    <col min="12291" max="12291" width="12.7109375" customWidth="1"/>
    <col min="12293" max="12293" width="13.42578125" customWidth="1"/>
    <col min="12294" max="12294" width="13.5703125" customWidth="1"/>
    <col min="12295" max="12295" width="15.140625" customWidth="1"/>
    <col min="12296" max="12296" width="15.7109375" customWidth="1"/>
    <col min="12297" max="12299" width="16" customWidth="1"/>
    <col min="12300" max="12300" width="6.140625" bestFit="1" customWidth="1"/>
    <col min="12301" max="12301" width="6.28515625" customWidth="1"/>
    <col min="12302" max="12303" width="6.140625" bestFit="1" customWidth="1"/>
    <col min="12547" max="12547" width="12.7109375" customWidth="1"/>
    <col min="12549" max="12549" width="13.42578125" customWidth="1"/>
    <col min="12550" max="12550" width="13.5703125" customWidth="1"/>
    <col min="12551" max="12551" width="15.140625" customWidth="1"/>
    <col min="12552" max="12552" width="15.7109375" customWidth="1"/>
    <col min="12553" max="12555" width="16" customWidth="1"/>
    <col min="12556" max="12556" width="6.140625" bestFit="1" customWidth="1"/>
    <col min="12557" max="12557" width="6.28515625" customWidth="1"/>
    <col min="12558" max="12559" width="6.140625" bestFit="1" customWidth="1"/>
    <col min="12803" max="12803" width="12.7109375" customWidth="1"/>
    <col min="12805" max="12805" width="13.42578125" customWidth="1"/>
    <col min="12806" max="12806" width="13.5703125" customWidth="1"/>
    <col min="12807" max="12807" width="15.140625" customWidth="1"/>
    <col min="12808" max="12808" width="15.7109375" customWidth="1"/>
    <col min="12809" max="12811" width="16" customWidth="1"/>
    <col min="12812" max="12812" width="6.140625" bestFit="1" customWidth="1"/>
    <col min="12813" max="12813" width="6.28515625" customWidth="1"/>
    <col min="12814" max="12815" width="6.140625" bestFit="1" customWidth="1"/>
    <col min="13059" max="13059" width="12.7109375" customWidth="1"/>
    <col min="13061" max="13061" width="13.42578125" customWidth="1"/>
    <col min="13062" max="13062" width="13.5703125" customWidth="1"/>
    <col min="13063" max="13063" width="15.140625" customWidth="1"/>
    <col min="13064" max="13064" width="15.7109375" customWidth="1"/>
    <col min="13065" max="13067" width="16" customWidth="1"/>
    <col min="13068" max="13068" width="6.140625" bestFit="1" customWidth="1"/>
    <col min="13069" max="13069" width="6.28515625" customWidth="1"/>
    <col min="13070" max="13071" width="6.140625" bestFit="1" customWidth="1"/>
    <col min="13315" max="13315" width="12.7109375" customWidth="1"/>
    <col min="13317" max="13317" width="13.42578125" customWidth="1"/>
    <col min="13318" max="13318" width="13.5703125" customWidth="1"/>
    <col min="13319" max="13319" width="15.140625" customWidth="1"/>
    <col min="13320" max="13320" width="15.7109375" customWidth="1"/>
    <col min="13321" max="13323" width="16" customWidth="1"/>
    <col min="13324" max="13324" width="6.140625" bestFit="1" customWidth="1"/>
    <col min="13325" max="13325" width="6.28515625" customWidth="1"/>
    <col min="13326" max="13327" width="6.140625" bestFit="1" customWidth="1"/>
    <col min="13571" max="13571" width="12.7109375" customWidth="1"/>
    <col min="13573" max="13573" width="13.42578125" customWidth="1"/>
    <col min="13574" max="13574" width="13.5703125" customWidth="1"/>
    <col min="13575" max="13575" width="15.140625" customWidth="1"/>
    <col min="13576" max="13576" width="15.7109375" customWidth="1"/>
    <col min="13577" max="13579" width="16" customWidth="1"/>
    <col min="13580" max="13580" width="6.140625" bestFit="1" customWidth="1"/>
    <col min="13581" max="13581" width="6.28515625" customWidth="1"/>
    <col min="13582" max="13583" width="6.140625" bestFit="1" customWidth="1"/>
    <col min="13827" max="13827" width="12.7109375" customWidth="1"/>
    <col min="13829" max="13829" width="13.42578125" customWidth="1"/>
    <col min="13830" max="13830" width="13.5703125" customWidth="1"/>
    <col min="13831" max="13831" width="15.140625" customWidth="1"/>
    <col min="13832" max="13832" width="15.7109375" customWidth="1"/>
    <col min="13833" max="13835" width="16" customWidth="1"/>
    <col min="13836" max="13836" width="6.140625" bestFit="1" customWidth="1"/>
    <col min="13837" max="13837" width="6.28515625" customWidth="1"/>
    <col min="13838" max="13839" width="6.140625" bestFit="1" customWidth="1"/>
    <col min="14083" max="14083" width="12.7109375" customWidth="1"/>
    <col min="14085" max="14085" width="13.42578125" customWidth="1"/>
    <col min="14086" max="14086" width="13.5703125" customWidth="1"/>
    <col min="14087" max="14087" width="15.140625" customWidth="1"/>
    <col min="14088" max="14088" width="15.7109375" customWidth="1"/>
    <col min="14089" max="14091" width="16" customWidth="1"/>
    <col min="14092" max="14092" width="6.140625" bestFit="1" customWidth="1"/>
    <col min="14093" max="14093" width="6.28515625" customWidth="1"/>
    <col min="14094" max="14095" width="6.140625" bestFit="1" customWidth="1"/>
    <col min="14339" max="14339" width="12.7109375" customWidth="1"/>
    <col min="14341" max="14341" width="13.42578125" customWidth="1"/>
    <col min="14342" max="14342" width="13.5703125" customWidth="1"/>
    <col min="14343" max="14343" width="15.140625" customWidth="1"/>
    <col min="14344" max="14344" width="15.7109375" customWidth="1"/>
    <col min="14345" max="14347" width="16" customWidth="1"/>
    <col min="14348" max="14348" width="6.140625" bestFit="1" customWidth="1"/>
    <col min="14349" max="14349" width="6.28515625" customWidth="1"/>
    <col min="14350" max="14351" width="6.140625" bestFit="1" customWidth="1"/>
    <col min="14595" max="14595" width="12.7109375" customWidth="1"/>
    <col min="14597" max="14597" width="13.42578125" customWidth="1"/>
    <col min="14598" max="14598" width="13.5703125" customWidth="1"/>
    <col min="14599" max="14599" width="15.140625" customWidth="1"/>
    <col min="14600" max="14600" width="15.7109375" customWidth="1"/>
    <col min="14601" max="14603" width="16" customWidth="1"/>
    <col min="14604" max="14604" width="6.140625" bestFit="1" customWidth="1"/>
    <col min="14605" max="14605" width="6.28515625" customWidth="1"/>
    <col min="14606" max="14607" width="6.140625" bestFit="1" customWidth="1"/>
    <col min="14851" max="14851" width="12.7109375" customWidth="1"/>
    <col min="14853" max="14853" width="13.42578125" customWidth="1"/>
    <col min="14854" max="14854" width="13.5703125" customWidth="1"/>
    <col min="14855" max="14855" width="15.140625" customWidth="1"/>
    <col min="14856" max="14856" width="15.7109375" customWidth="1"/>
    <col min="14857" max="14859" width="16" customWidth="1"/>
    <col min="14860" max="14860" width="6.140625" bestFit="1" customWidth="1"/>
    <col min="14861" max="14861" width="6.28515625" customWidth="1"/>
    <col min="14862" max="14863" width="6.140625" bestFit="1" customWidth="1"/>
    <col min="15107" max="15107" width="12.7109375" customWidth="1"/>
    <col min="15109" max="15109" width="13.42578125" customWidth="1"/>
    <col min="15110" max="15110" width="13.5703125" customWidth="1"/>
    <col min="15111" max="15111" width="15.140625" customWidth="1"/>
    <col min="15112" max="15112" width="15.7109375" customWidth="1"/>
    <col min="15113" max="15115" width="16" customWidth="1"/>
    <col min="15116" max="15116" width="6.140625" bestFit="1" customWidth="1"/>
    <col min="15117" max="15117" width="6.28515625" customWidth="1"/>
    <col min="15118" max="15119" width="6.140625" bestFit="1" customWidth="1"/>
    <col min="15363" max="15363" width="12.7109375" customWidth="1"/>
    <col min="15365" max="15365" width="13.42578125" customWidth="1"/>
    <col min="15366" max="15366" width="13.5703125" customWidth="1"/>
    <col min="15367" max="15367" width="15.140625" customWidth="1"/>
    <col min="15368" max="15368" width="15.7109375" customWidth="1"/>
    <col min="15369" max="15371" width="16" customWidth="1"/>
    <col min="15372" max="15372" width="6.140625" bestFit="1" customWidth="1"/>
    <col min="15373" max="15373" width="6.28515625" customWidth="1"/>
    <col min="15374" max="15375" width="6.140625" bestFit="1" customWidth="1"/>
    <col min="15619" max="15619" width="12.7109375" customWidth="1"/>
    <col min="15621" max="15621" width="13.42578125" customWidth="1"/>
    <col min="15622" max="15622" width="13.5703125" customWidth="1"/>
    <col min="15623" max="15623" width="15.140625" customWidth="1"/>
    <col min="15624" max="15624" width="15.7109375" customWidth="1"/>
    <col min="15625" max="15627" width="16" customWidth="1"/>
    <col min="15628" max="15628" width="6.140625" bestFit="1" customWidth="1"/>
    <col min="15629" max="15629" width="6.28515625" customWidth="1"/>
    <col min="15630" max="15631" width="6.140625" bestFit="1" customWidth="1"/>
    <col min="15875" max="15875" width="12.7109375" customWidth="1"/>
    <col min="15877" max="15877" width="13.42578125" customWidth="1"/>
    <col min="15878" max="15878" width="13.5703125" customWidth="1"/>
    <col min="15879" max="15879" width="15.140625" customWidth="1"/>
    <col min="15880" max="15880" width="15.7109375" customWidth="1"/>
    <col min="15881" max="15883" width="16" customWidth="1"/>
    <col min="15884" max="15884" width="6.140625" bestFit="1" customWidth="1"/>
    <col min="15885" max="15885" width="6.28515625" customWidth="1"/>
    <col min="15886" max="15887" width="6.140625" bestFit="1" customWidth="1"/>
    <col min="16131" max="16131" width="12.7109375" customWidth="1"/>
    <col min="16133" max="16133" width="13.42578125" customWidth="1"/>
    <col min="16134" max="16134" width="13.5703125" customWidth="1"/>
    <col min="16135" max="16135" width="15.140625" customWidth="1"/>
    <col min="16136" max="16136" width="15.7109375" customWidth="1"/>
    <col min="16137" max="16139" width="16" customWidth="1"/>
    <col min="16140" max="16140" width="6.140625" bestFit="1" customWidth="1"/>
    <col min="16141" max="16141" width="6.28515625" customWidth="1"/>
    <col min="16142" max="16143" width="6.140625" bestFit="1" customWidth="1"/>
  </cols>
  <sheetData>
    <row r="1" spans="1:15" x14ac:dyDescent="0.25">
      <c r="A1" s="3" t="s">
        <v>0</v>
      </c>
    </row>
    <row r="2" spans="1:15" x14ac:dyDescent="0.25">
      <c r="A2" s="21"/>
    </row>
    <row r="3" spans="1:15" ht="77.25" customHeight="1" x14ac:dyDescent="0.25">
      <c r="A3" s="61" t="s">
        <v>32</v>
      </c>
      <c r="B3" s="62" t="s">
        <v>33</v>
      </c>
      <c r="C3" s="63" t="s">
        <v>73</v>
      </c>
      <c r="D3" s="63" t="s">
        <v>74</v>
      </c>
      <c r="E3" s="63" t="s">
        <v>75</v>
      </c>
      <c r="F3" s="63" t="s">
        <v>76</v>
      </c>
      <c r="G3" s="63" t="s">
        <v>77</v>
      </c>
      <c r="H3" s="64" t="s">
        <v>70</v>
      </c>
      <c r="I3" s="64" t="s">
        <v>71</v>
      </c>
      <c r="J3" s="64" t="s">
        <v>72</v>
      </c>
      <c r="K3" s="36"/>
      <c r="L3" s="22"/>
      <c r="M3" s="22"/>
    </row>
    <row r="4" spans="1:15" x14ac:dyDescent="0.25">
      <c r="A4" s="46" t="s">
        <v>34</v>
      </c>
      <c r="B4" s="12" t="s">
        <v>25</v>
      </c>
      <c r="C4" s="65" t="s">
        <v>64</v>
      </c>
      <c r="D4" s="65" t="s">
        <v>64</v>
      </c>
      <c r="E4" s="65" t="s">
        <v>64</v>
      </c>
      <c r="F4" s="65">
        <v>1</v>
      </c>
      <c r="G4" s="65" t="s">
        <v>64</v>
      </c>
      <c r="H4" s="66">
        <v>1</v>
      </c>
      <c r="I4" s="65" t="s">
        <v>64</v>
      </c>
      <c r="J4" s="52">
        <v>1</v>
      </c>
      <c r="K4" s="34">
        <f>$I$27</f>
        <v>0.19</v>
      </c>
      <c r="L4" s="23">
        <f>$H$27</f>
        <v>0.19655559715462001</v>
      </c>
      <c r="M4" s="22">
        <v>0.183</v>
      </c>
      <c r="N4" s="23">
        <v>0.16</v>
      </c>
      <c r="O4" s="23">
        <v>0.16</v>
      </c>
    </row>
    <row r="5" spans="1:15" x14ac:dyDescent="0.25">
      <c r="A5" s="47"/>
      <c r="B5" s="12" t="s">
        <v>26</v>
      </c>
      <c r="C5" s="65" t="s">
        <v>64</v>
      </c>
      <c r="D5" s="65" t="s">
        <v>64</v>
      </c>
      <c r="E5" s="65" t="s">
        <v>64</v>
      </c>
      <c r="F5" s="65" t="s">
        <v>64</v>
      </c>
      <c r="G5" s="65" t="s">
        <v>64</v>
      </c>
      <c r="H5" s="65" t="s">
        <v>64</v>
      </c>
      <c r="I5" s="65" t="s">
        <v>64</v>
      </c>
      <c r="J5" s="65" t="s">
        <v>64</v>
      </c>
      <c r="K5" s="34">
        <f>$I$27</f>
        <v>0.19</v>
      </c>
      <c r="L5" s="23">
        <f>$H$27</f>
        <v>0.19655559715462001</v>
      </c>
      <c r="M5" s="23">
        <v>0.183</v>
      </c>
      <c r="N5" s="23">
        <v>0.16</v>
      </c>
      <c r="O5" s="23">
        <v>0.16</v>
      </c>
    </row>
    <row r="6" spans="1:15" x14ac:dyDescent="0.25">
      <c r="A6" s="47"/>
      <c r="B6" s="12" t="s">
        <v>6</v>
      </c>
      <c r="C6" s="65">
        <v>0.16130380275804401</v>
      </c>
      <c r="D6" s="65">
        <v>0.15043478260869564</v>
      </c>
      <c r="E6" s="65">
        <v>0.16</v>
      </c>
      <c r="F6" s="65">
        <v>0.1609907120743034</v>
      </c>
      <c r="G6" s="65">
        <v>0.2</v>
      </c>
      <c r="H6" s="66">
        <v>0.22175732217572999</v>
      </c>
      <c r="I6" s="66">
        <v>0.21</v>
      </c>
      <c r="J6" s="52">
        <v>0.22067901234567999</v>
      </c>
      <c r="K6" s="34">
        <f>$I$27</f>
        <v>0.19</v>
      </c>
      <c r="L6" s="23">
        <f>$H$27</f>
        <v>0.19655559715462001</v>
      </c>
      <c r="M6" s="23">
        <v>0.183</v>
      </c>
      <c r="N6" s="23">
        <v>0.16</v>
      </c>
      <c r="O6" s="23">
        <v>0.16</v>
      </c>
    </row>
    <row r="7" spans="1:15" x14ac:dyDescent="0.25">
      <c r="A7" s="48"/>
      <c r="B7" s="24" t="s">
        <v>7</v>
      </c>
      <c r="C7" s="67">
        <v>0.16130380275804429</v>
      </c>
      <c r="D7" s="67">
        <v>0.15043478260869564</v>
      </c>
      <c r="E7" s="67">
        <v>0.16</v>
      </c>
      <c r="F7" s="67">
        <v>0.16129032258064516</v>
      </c>
      <c r="G7" s="56">
        <v>0.2</v>
      </c>
      <c r="H7" s="59">
        <v>0.22240802675585</v>
      </c>
      <c r="I7" s="59">
        <v>0.21</v>
      </c>
      <c r="J7" s="56">
        <v>0.22097956035479999</v>
      </c>
      <c r="K7" s="34">
        <f>$I$27</f>
        <v>0.19</v>
      </c>
      <c r="L7" s="23">
        <f>$H$27</f>
        <v>0.19655559715462001</v>
      </c>
      <c r="M7" s="23">
        <v>0.183</v>
      </c>
      <c r="N7" s="23">
        <v>0.16</v>
      </c>
      <c r="O7" s="23">
        <v>0.16</v>
      </c>
    </row>
    <row r="8" spans="1:15" x14ac:dyDescent="0.25">
      <c r="A8" s="46" t="s">
        <v>35</v>
      </c>
      <c r="B8" s="12" t="s">
        <v>8</v>
      </c>
      <c r="C8" s="65">
        <v>0.15635910224438904</v>
      </c>
      <c r="D8" s="65">
        <v>0.15655209452201935</v>
      </c>
      <c r="E8" s="65">
        <v>0.1494413407821229</v>
      </c>
      <c r="F8" s="65">
        <v>0.16997319034852548</v>
      </c>
      <c r="G8" s="65">
        <v>0.18546496483459235</v>
      </c>
      <c r="H8" s="66">
        <v>0.18827751196171999</v>
      </c>
      <c r="I8" s="66">
        <v>0.2</v>
      </c>
      <c r="J8" s="52">
        <v>0.18201183431953</v>
      </c>
      <c r="K8" s="34">
        <f>$I$27</f>
        <v>0.19</v>
      </c>
      <c r="L8" s="23">
        <f>$H$27</f>
        <v>0.19655559715462001</v>
      </c>
      <c r="M8" s="23">
        <v>0.183</v>
      </c>
      <c r="N8" s="23">
        <v>0.16</v>
      </c>
      <c r="O8" s="23">
        <v>0.16</v>
      </c>
    </row>
    <row r="9" spans="1:15" x14ac:dyDescent="0.25">
      <c r="A9" s="47"/>
      <c r="B9" s="12" t="s">
        <v>9</v>
      </c>
      <c r="C9" s="65">
        <v>0.28020565552699228</v>
      </c>
      <c r="D9" s="65">
        <v>0.27615062761506276</v>
      </c>
      <c r="E9" s="65">
        <v>0.26218097447795824</v>
      </c>
      <c r="F9" s="65">
        <v>0.21882352941176469</v>
      </c>
      <c r="G9" s="65">
        <v>0.3114406779661017</v>
      </c>
      <c r="H9" s="66">
        <v>0.26138613861386001</v>
      </c>
      <c r="I9" s="66">
        <v>0.25</v>
      </c>
      <c r="J9" s="52">
        <v>0.22267206477733001</v>
      </c>
      <c r="K9" s="34">
        <f>$I$27</f>
        <v>0.19</v>
      </c>
      <c r="L9" s="23">
        <f>$H$27</f>
        <v>0.19655559715462001</v>
      </c>
      <c r="M9" s="23">
        <v>0.183</v>
      </c>
      <c r="N9" s="23">
        <v>0.16</v>
      </c>
      <c r="O9" s="23">
        <v>0.16</v>
      </c>
    </row>
    <row r="10" spans="1:15" x14ac:dyDescent="0.25">
      <c r="A10" s="47"/>
      <c r="B10" s="12" t="s">
        <v>10</v>
      </c>
      <c r="C10" s="65">
        <v>0.15018074268813672</v>
      </c>
      <c r="D10" s="65">
        <v>0.11667208319792005</v>
      </c>
      <c r="E10" s="65">
        <v>0.13849410341699425</v>
      </c>
      <c r="F10" s="65">
        <v>0.1178391214010092</v>
      </c>
      <c r="G10" s="65">
        <v>0.14627737226277374</v>
      </c>
      <c r="H10" s="66">
        <v>0.16963151207116001</v>
      </c>
      <c r="I10" s="66">
        <v>0.17</v>
      </c>
      <c r="J10" s="52">
        <v>0.16498103666245001</v>
      </c>
      <c r="K10" s="34">
        <f>$I$27</f>
        <v>0.19</v>
      </c>
      <c r="L10" s="23">
        <f>$H$27</f>
        <v>0.19655559715462001</v>
      </c>
      <c r="M10" s="23">
        <v>0.183</v>
      </c>
      <c r="N10" s="23">
        <v>0.16</v>
      </c>
      <c r="O10" s="23">
        <v>0.16</v>
      </c>
    </row>
    <row r="11" spans="1:15" x14ac:dyDescent="0.25">
      <c r="A11" s="47"/>
      <c r="B11" s="12" t="s">
        <v>11</v>
      </c>
      <c r="C11" s="65">
        <v>0.16686114352392065</v>
      </c>
      <c r="D11" s="65">
        <v>0.16917293233082706</v>
      </c>
      <c r="E11" s="65">
        <v>0.1853233830845771</v>
      </c>
      <c r="F11" s="65">
        <v>0.18961038961038962</v>
      </c>
      <c r="G11" s="65">
        <v>0.18170266836086404</v>
      </c>
      <c r="H11" s="66">
        <v>0.17743979721166001</v>
      </c>
      <c r="I11" s="66">
        <v>0.17</v>
      </c>
      <c r="J11" s="52">
        <v>0.16842105263158</v>
      </c>
      <c r="K11" s="34">
        <f>$I$27</f>
        <v>0.19</v>
      </c>
      <c r="L11" s="23">
        <f>$H$27</f>
        <v>0.19655559715462001</v>
      </c>
      <c r="M11" s="23">
        <v>0.183</v>
      </c>
      <c r="N11" s="23">
        <v>0.16</v>
      </c>
      <c r="O11" s="23">
        <v>0.16</v>
      </c>
    </row>
    <row r="12" spans="1:15" x14ac:dyDescent="0.25">
      <c r="A12" s="48"/>
      <c r="B12" s="24" t="s">
        <v>12</v>
      </c>
      <c r="C12" s="67">
        <v>0.16098325099409566</v>
      </c>
      <c r="D12" s="67">
        <v>0.14968428872105979</v>
      </c>
      <c r="E12" s="67">
        <v>0.15451859147993105</v>
      </c>
      <c r="F12" s="67">
        <v>0.15312273932963588</v>
      </c>
      <c r="G12" s="56">
        <v>0.18</v>
      </c>
      <c r="H12" s="59">
        <v>0.18475991649269</v>
      </c>
      <c r="I12" s="59">
        <v>0.19</v>
      </c>
      <c r="J12" s="57">
        <v>0.17681391622796999</v>
      </c>
      <c r="K12" s="34">
        <f>$I$27</f>
        <v>0.19</v>
      </c>
      <c r="L12" s="23">
        <f>$H$27</f>
        <v>0.19655559715462001</v>
      </c>
      <c r="M12" s="23">
        <v>0.183</v>
      </c>
      <c r="N12" s="23">
        <v>0.16</v>
      </c>
      <c r="O12" s="23">
        <v>0.16</v>
      </c>
    </row>
    <row r="13" spans="1:15" x14ac:dyDescent="0.25">
      <c r="A13" s="46" t="s">
        <v>36</v>
      </c>
      <c r="B13" s="12" t="s">
        <v>13</v>
      </c>
      <c r="C13" s="65">
        <v>0.10526315789473684</v>
      </c>
      <c r="D13" s="65">
        <v>7.1428571428571425E-2</v>
      </c>
      <c r="E13" s="65">
        <v>7.1428571428571425E-2</v>
      </c>
      <c r="F13" s="65">
        <v>3.7735849056603772E-2</v>
      </c>
      <c r="G13" s="65">
        <v>0.13725490196078433</v>
      </c>
      <c r="H13" s="66">
        <v>0.16666666666666999</v>
      </c>
      <c r="I13" s="66">
        <v>0.2</v>
      </c>
      <c r="J13" s="52">
        <v>0.25</v>
      </c>
      <c r="K13" s="34">
        <f>$I$27</f>
        <v>0.19</v>
      </c>
      <c r="L13" s="23">
        <f>$H$27</f>
        <v>0.19655559715462001</v>
      </c>
      <c r="M13" s="23">
        <v>0.183</v>
      </c>
      <c r="N13" s="23">
        <v>0.16</v>
      </c>
      <c r="O13" s="23">
        <v>0.16</v>
      </c>
    </row>
    <row r="14" spans="1:15" x14ac:dyDescent="0.25">
      <c r="A14" s="47"/>
      <c r="B14" s="12" t="s">
        <v>27</v>
      </c>
      <c r="C14" s="65" t="s">
        <v>64</v>
      </c>
      <c r="D14" s="65" t="s">
        <v>64</v>
      </c>
      <c r="E14" s="65" t="s">
        <v>64</v>
      </c>
      <c r="F14" s="65" t="s">
        <v>64</v>
      </c>
      <c r="G14" s="65" t="s">
        <v>64</v>
      </c>
      <c r="H14" s="65" t="s">
        <v>64</v>
      </c>
      <c r="I14" s="65" t="s">
        <v>64</v>
      </c>
      <c r="J14" s="65" t="s">
        <v>64</v>
      </c>
      <c r="K14" s="34">
        <f>$I$27</f>
        <v>0.19</v>
      </c>
      <c r="L14" s="23">
        <f>$H$27</f>
        <v>0.19655559715462001</v>
      </c>
      <c r="M14" s="23">
        <v>0.183</v>
      </c>
      <c r="N14" s="23">
        <v>0.16</v>
      </c>
      <c r="O14" s="23">
        <v>0.16</v>
      </c>
    </row>
    <row r="15" spans="1:15" x14ac:dyDescent="0.25">
      <c r="A15" s="47"/>
      <c r="B15" s="12" t="s">
        <v>14</v>
      </c>
      <c r="C15" s="65">
        <v>0.1246376811594203</v>
      </c>
      <c r="D15" s="65">
        <v>0.1326530612244898</v>
      </c>
      <c r="E15" s="65">
        <v>0.14859437751004015</v>
      </c>
      <c r="F15" s="65">
        <v>0.14336917562724014</v>
      </c>
      <c r="G15" s="65">
        <v>0.1417624521072797</v>
      </c>
      <c r="H15" s="66">
        <v>0.16845878136201001</v>
      </c>
      <c r="I15" s="66">
        <v>0.17</v>
      </c>
      <c r="J15" s="52">
        <v>0.16205533596838001</v>
      </c>
      <c r="K15" s="34">
        <f>$I$27</f>
        <v>0.19</v>
      </c>
      <c r="L15" s="23">
        <f>$H$27</f>
        <v>0.19655559715462001</v>
      </c>
      <c r="M15" s="23">
        <v>0.183</v>
      </c>
      <c r="N15" s="23">
        <v>0.16</v>
      </c>
      <c r="O15" s="23">
        <v>0.16</v>
      </c>
    </row>
    <row r="16" spans="1:15" x14ac:dyDescent="0.25">
      <c r="A16" s="47"/>
      <c r="B16" s="12" t="s">
        <v>15</v>
      </c>
      <c r="C16" s="65">
        <v>0.19298245614035087</v>
      </c>
      <c r="D16" s="65">
        <v>0.12977099236641221</v>
      </c>
      <c r="E16" s="65">
        <v>0.16666666666666666</v>
      </c>
      <c r="F16" s="65">
        <v>0.18777292576419213</v>
      </c>
      <c r="G16" s="65">
        <v>0.15918367346938775</v>
      </c>
      <c r="H16" s="66">
        <v>0.21304347826087</v>
      </c>
      <c r="I16" s="66">
        <v>0.21</v>
      </c>
      <c r="J16" s="52">
        <v>0.22529644268775001</v>
      </c>
      <c r="K16" s="34">
        <f>$I$27</f>
        <v>0.19</v>
      </c>
      <c r="L16" s="23">
        <f>$H$27</f>
        <v>0.19655559715462001</v>
      </c>
      <c r="M16" s="23">
        <v>0.183</v>
      </c>
      <c r="N16" s="23">
        <v>0.16</v>
      </c>
      <c r="O16" s="23">
        <v>0.16</v>
      </c>
    </row>
    <row r="17" spans="1:15" x14ac:dyDescent="0.25">
      <c r="A17" s="47"/>
      <c r="B17" s="12" t="s">
        <v>16</v>
      </c>
      <c r="C17" s="65">
        <v>0.2113564668769716</v>
      </c>
      <c r="D17" s="65">
        <v>0.20618556701030927</v>
      </c>
      <c r="E17" s="65">
        <v>0.1940928270042194</v>
      </c>
      <c r="F17" s="65">
        <v>0.17813765182186234</v>
      </c>
      <c r="G17" s="65">
        <v>0.14682539682539683</v>
      </c>
      <c r="H17" s="66">
        <v>0.23684210526315999</v>
      </c>
      <c r="I17" s="66">
        <v>0.22</v>
      </c>
      <c r="J17" s="52">
        <v>0.16718266253870001</v>
      </c>
      <c r="K17" s="34">
        <f>$I$27</f>
        <v>0.19</v>
      </c>
      <c r="L17" s="23">
        <f>$H$27</f>
        <v>0.19655559715462001</v>
      </c>
      <c r="M17" s="23">
        <v>0.183</v>
      </c>
      <c r="N17" s="23">
        <v>0.16</v>
      </c>
      <c r="O17" s="23">
        <v>0.16</v>
      </c>
    </row>
    <row r="18" spans="1:15" x14ac:dyDescent="0.25">
      <c r="A18" s="47"/>
      <c r="B18" s="12" t="s">
        <v>17</v>
      </c>
      <c r="C18" s="65" t="s">
        <v>64</v>
      </c>
      <c r="D18" s="65" t="s">
        <v>64</v>
      </c>
      <c r="E18" s="65" t="s">
        <v>64</v>
      </c>
      <c r="F18" s="65" t="s">
        <v>64</v>
      </c>
      <c r="G18" s="65" t="s">
        <v>64</v>
      </c>
      <c r="H18" s="65" t="s">
        <v>64</v>
      </c>
      <c r="I18" s="65" t="s">
        <v>64</v>
      </c>
      <c r="J18" s="65" t="s">
        <v>64</v>
      </c>
      <c r="K18" s="34">
        <f>$I$27</f>
        <v>0.19</v>
      </c>
      <c r="L18" s="23">
        <f>$H$27</f>
        <v>0.19655559715462001</v>
      </c>
      <c r="M18" s="23">
        <v>0.183</v>
      </c>
      <c r="N18" s="23">
        <v>0.16</v>
      </c>
      <c r="O18" s="23">
        <v>0.16</v>
      </c>
    </row>
    <row r="19" spans="1:15" x14ac:dyDescent="0.25">
      <c r="A19" s="47"/>
      <c r="B19" s="12" t="s">
        <v>18</v>
      </c>
      <c r="C19" s="65">
        <v>0.19243421052631579</v>
      </c>
      <c r="D19" s="65">
        <v>0.2049335863377609</v>
      </c>
      <c r="E19" s="65">
        <v>0.19503546099290781</v>
      </c>
      <c r="F19" s="65">
        <v>0.22977941176470587</v>
      </c>
      <c r="G19" s="65">
        <v>0.24318658280922431</v>
      </c>
      <c r="H19" s="66">
        <v>0.24444444444444</v>
      </c>
      <c r="I19" s="66">
        <v>0.21</v>
      </c>
      <c r="J19" s="52">
        <v>0.25121951219512001</v>
      </c>
      <c r="K19" s="34">
        <f>$I$27</f>
        <v>0.19</v>
      </c>
      <c r="L19" s="23">
        <f>$H$27</f>
        <v>0.19655559715462001</v>
      </c>
      <c r="M19" s="23">
        <v>0.183</v>
      </c>
      <c r="N19" s="23">
        <v>0.16</v>
      </c>
      <c r="O19" s="23">
        <v>0.16</v>
      </c>
    </row>
    <row r="20" spans="1:15" x14ac:dyDescent="0.25">
      <c r="A20" s="47"/>
      <c r="B20" s="12" t="s">
        <v>19</v>
      </c>
      <c r="C20" s="65">
        <v>0.18032786885245902</v>
      </c>
      <c r="D20" s="65">
        <v>0.14473684210526316</v>
      </c>
      <c r="E20" s="65">
        <v>0.15887850467289719</v>
      </c>
      <c r="F20" s="65">
        <v>0.18095238095238095</v>
      </c>
      <c r="G20" s="65">
        <v>0.19523809523809524</v>
      </c>
      <c r="H20" s="66">
        <v>0.23364485981308</v>
      </c>
      <c r="I20" s="66">
        <v>0.21</v>
      </c>
      <c r="J20" s="52">
        <v>0.18260869565217</v>
      </c>
      <c r="K20" s="34">
        <f>$I$27</f>
        <v>0.19</v>
      </c>
      <c r="L20" s="23">
        <f>$H$27</f>
        <v>0.19655559715462001</v>
      </c>
      <c r="M20" s="23">
        <v>0.183</v>
      </c>
      <c r="N20" s="23">
        <v>0.16</v>
      </c>
      <c r="O20" s="23">
        <v>0.16</v>
      </c>
    </row>
    <row r="21" spans="1:15" x14ac:dyDescent="0.25">
      <c r="A21" s="47"/>
      <c r="B21" s="12" t="s">
        <v>20</v>
      </c>
      <c r="C21" s="65">
        <v>0.18979591836734694</v>
      </c>
      <c r="D21" s="65">
        <v>0.20270270270270271</v>
      </c>
      <c r="E21" s="65">
        <v>0.18012422360248448</v>
      </c>
      <c r="F21" s="65">
        <v>0.17602040816326531</v>
      </c>
      <c r="G21" s="65">
        <v>0.20465116279069767</v>
      </c>
      <c r="H21" s="66">
        <v>0.18997361477572999</v>
      </c>
      <c r="I21" s="66">
        <v>0.21</v>
      </c>
      <c r="J21" s="52">
        <v>0.17659137577001999</v>
      </c>
      <c r="K21" s="34">
        <f>$I$27</f>
        <v>0.19</v>
      </c>
      <c r="L21" s="23">
        <f>$H$27</f>
        <v>0.19655559715462001</v>
      </c>
      <c r="M21" s="23">
        <v>0.183</v>
      </c>
      <c r="N21" s="23">
        <v>0.16</v>
      </c>
      <c r="O21" s="23">
        <v>0.16</v>
      </c>
    </row>
    <row r="22" spans="1:15" x14ac:dyDescent="0.25">
      <c r="A22" s="47"/>
      <c r="B22" s="12" t="s">
        <v>28</v>
      </c>
      <c r="C22" s="65">
        <v>0.22926829268292684</v>
      </c>
      <c r="D22" s="65" t="s">
        <v>64</v>
      </c>
      <c r="E22" s="65" t="s">
        <v>64</v>
      </c>
      <c r="F22" s="65" t="s">
        <v>64</v>
      </c>
      <c r="G22" s="65" t="s">
        <v>64</v>
      </c>
      <c r="H22" s="65" t="s">
        <v>64</v>
      </c>
      <c r="I22" s="65" t="s">
        <v>64</v>
      </c>
      <c r="J22" s="65" t="s">
        <v>64</v>
      </c>
      <c r="K22" s="34">
        <f>$I$27</f>
        <v>0.19</v>
      </c>
      <c r="L22" s="23">
        <f>$H$27</f>
        <v>0.19655559715462001</v>
      </c>
      <c r="M22" s="23">
        <v>0.183</v>
      </c>
      <c r="N22" s="23">
        <v>0.16</v>
      </c>
      <c r="O22" s="23">
        <v>0.16</v>
      </c>
    </row>
    <row r="23" spans="1:15" x14ac:dyDescent="0.25">
      <c r="A23" s="47"/>
      <c r="B23" s="12" t="s">
        <v>21</v>
      </c>
      <c r="C23" s="65">
        <v>0.12264150943396226</v>
      </c>
      <c r="D23" s="65">
        <v>0.16374269005847952</v>
      </c>
      <c r="E23" s="65">
        <v>0.12790697674418605</v>
      </c>
      <c r="F23" s="65">
        <v>0.14201183431952663</v>
      </c>
      <c r="G23" s="65">
        <v>0.19883040935672514</v>
      </c>
      <c r="H23" s="66">
        <v>0.26229508196721002</v>
      </c>
      <c r="I23" s="66">
        <v>0.25</v>
      </c>
      <c r="J23" s="52">
        <v>0.15384615384615</v>
      </c>
      <c r="K23" s="34">
        <f>$I$27</f>
        <v>0.19</v>
      </c>
      <c r="L23" s="23">
        <f>$H$27</f>
        <v>0.19655559715462001</v>
      </c>
      <c r="M23" s="23">
        <v>0.183</v>
      </c>
      <c r="N23" s="23">
        <v>0.16</v>
      </c>
      <c r="O23" s="23">
        <v>0.16</v>
      </c>
    </row>
    <row r="24" spans="1:15" x14ac:dyDescent="0.25">
      <c r="A24" s="47"/>
      <c r="B24" s="12" t="s">
        <v>22</v>
      </c>
      <c r="C24" s="65">
        <v>0.1525</v>
      </c>
      <c r="D24" s="65">
        <v>0.19623655913978494</v>
      </c>
      <c r="E24" s="65">
        <v>0.20447284345047922</v>
      </c>
      <c r="F24" s="65">
        <v>0.16949152542372881</v>
      </c>
      <c r="G24" s="65">
        <v>0.1864406779661017</v>
      </c>
      <c r="H24" s="66">
        <v>0.18831168831169001</v>
      </c>
      <c r="I24" s="66">
        <v>0.18</v>
      </c>
      <c r="J24" s="52">
        <v>0.18548387096773999</v>
      </c>
      <c r="K24" s="34">
        <f>$I$27</f>
        <v>0.19</v>
      </c>
      <c r="L24" s="23">
        <f>$H$27</f>
        <v>0.19655559715462001</v>
      </c>
      <c r="M24" s="23">
        <v>0.183</v>
      </c>
      <c r="N24" s="23">
        <v>0.16</v>
      </c>
      <c r="O24" s="23">
        <v>0.16</v>
      </c>
    </row>
    <row r="25" spans="1:15" x14ac:dyDescent="0.25">
      <c r="A25" s="48"/>
      <c r="B25" s="24" t="s">
        <v>23</v>
      </c>
      <c r="C25" s="67">
        <v>0.176248821866164</v>
      </c>
      <c r="D25" s="67">
        <v>0.17787913340935005</v>
      </c>
      <c r="E25" s="67">
        <v>0.18</v>
      </c>
      <c r="F25" s="67">
        <v>0.17943548387096775</v>
      </c>
      <c r="G25" s="56">
        <v>0.18956379942927029</v>
      </c>
      <c r="H25" s="59">
        <v>0.21358393848783</v>
      </c>
      <c r="I25" s="59">
        <v>0.2</v>
      </c>
      <c r="J25" s="57">
        <v>0.19436504695793999</v>
      </c>
      <c r="K25" s="34">
        <f>$I$27</f>
        <v>0.19</v>
      </c>
      <c r="L25" s="23">
        <f>$H$27</f>
        <v>0.19655559715462001</v>
      </c>
      <c r="M25" s="23">
        <v>0.183</v>
      </c>
      <c r="N25" s="23">
        <v>0.16</v>
      </c>
      <c r="O25" s="23">
        <v>0.16</v>
      </c>
    </row>
    <row r="26" spans="1:15" x14ac:dyDescent="0.25">
      <c r="A26" s="30" t="s">
        <v>56</v>
      </c>
      <c r="B26" s="29" t="s">
        <v>57</v>
      </c>
      <c r="C26" s="65" t="s">
        <v>64</v>
      </c>
      <c r="D26" s="60" t="s">
        <v>60</v>
      </c>
      <c r="E26" s="60" t="s">
        <v>60</v>
      </c>
      <c r="F26" s="60" t="s">
        <v>60</v>
      </c>
      <c r="G26" s="60" t="s">
        <v>60</v>
      </c>
      <c r="H26" s="60" t="s">
        <v>60</v>
      </c>
      <c r="I26" s="60" t="s">
        <v>60</v>
      </c>
      <c r="J26" s="65">
        <v>0</v>
      </c>
      <c r="K26" s="34">
        <f>$I$27</f>
        <v>0.19</v>
      </c>
      <c r="L26" s="23"/>
      <c r="M26" s="23"/>
      <c r="N26" s="23"/>
      <c r="O26" s="23"/>
    </row>
    <row r="27" spans="1:15" x14ac:dyDescent="0.25">
      <c r="A27" s="25" t="s">
        <v>29</v>
      </c>
      <c r="B27" s="25"/>
      <c r="C27" s="67">
        <v>0.16</v>
      </c>
      <c r="D27" s="67">
        <v>0.16</v>
      </c>
      <c r="E27" s="67">
        <v>0.16</v>
      </c>
      <c r="F27" s="67">
        <v>0.15954590780087444</v>
      </c>
      <c r="G27" s="56">
        <v>0.18297521898629932</v>
      </c>
      <c r="H27" s="68">
        <v>0.19655559715462001</v>
      </c>
      <c r="I27" s="69">
        <v>0.19</v>
      </c>
      <c r="J27" s="57">
        <v>0.18824383164006001</v>
      </c>
      <c r="K27" s="34">
        <f>$I$27</f>
        <v>0.19</v>
      </c>
      <c r="L27" s="26"/>
    </row>
    <row r="28" spans="1:15" x14ac:dyDescent="0.25">
      <c r="A28" s="42" t="s">
        <v>62</v>
      </c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 2018</vt:lpstr>
      <vt:lpstr>Aruandesse 2018</vt:lpstr>
      <vt:lpstr>Kirjeldus 2017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2018-06-13T11:34:08Z</dcterms:created>
  <dcterms:modified xsi:type="dcterms:W3CDTF">2019-10-18T10:23:58Z</dcterms:modified>
</cp:coreProperties>
</file>