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aura.liivamagi\Desktop\"/>
    </mc:Choice>
  </mc:AlternateContent>
  <xr:revisionPtr revIDLastSave="0" documentId="8_{BEFB4272-140D-4693-AC3A-91DB84D67A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" r:id="rId1"/>
    <sheet name="Aruandesse2015-2017" sheetId="6" r:id="rId2"/>
    <sheet name="Kirjeldus'14-16" sheetId="7" r:id="rId3"/>
    <sheet name="Aruandesse2014-2016" sheetId="5" r:id="rId4"/>
    <sheet name="Aruandesse2013-2015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6" l="1"/>
  <c r="E5" i="6"/>
  <c r="K5" i="6" s="1"/>
  <c r="L5" i="6" l="1"/>
  <c r="F7" i="6"/>
  <c r="F6" i="6"/>
  <c r="F8" i="6"/>
  <c r="F11" i="6"/>
  <c r="F14" i="6"/>
  <c r="F18" i="6"/>
  <c r="F20" i="6"/>
  <c r="F22" i="6"/>
  <c r="F10" i="6"/>
  <c r="F15" i="6"/>
  <c r="F21" i="6"/>
  <c r="E24" i="6"/>
  <c r="K24" i="6" s="1"/>
  <c r="E10" i="6"/>
  <c r="E11" i="6"/>
  <c r="E7" i="6"/>
  <c r="L7" i="6" s="1"/>
  <c r="K13" i="6"/>
  <c r="E15" i="6"/>
  <c r="K17" i="6"/>
  <c r="E18" i="6"/>
  <c r="K18" i="6" s="1"/>
  <c r="E20" i="6"/>
  <c r="L20" i="6" s="1"/>
  <c r="E22" i="6"/>
  <c r="E8" i="6"/>
  <c r="L8" i="6" s="1"/>
  <c r="E14" i="6"/>
  <c r="K14" i="6" s="1"/>
  <c r="E16" i="6"/>
  <c r="L19" i="6"/>
  <c r="E21" i="6"/>
  <c r="L21" i="6" s="1"/>
  <c r="E6" i="6"/>
  <c r="D49" i="2"/>
  <c r="D51" i="2" s="1"/>
  <c r="C49" i="2"/>
  <c r="E48" i="2"/>
  <c r="D47" i="2"/>
  <c r="C47" i="2"/>
  <c r="E46" i="2"/>
  <c r="E45" i="2"/>
  <c r="E44" i="2"/>
  <c r="E43" i="2"/>
  <c r="E42" i="2"/>
  <c r="E41" i="2"/>
  <c r="E40" i="2"/>
  <c r="E39" i="2"/>
  <c r="E38" i="2"/>
  <c r="E37" i="2"/>
  <c r="D36" i="2"/>
  <c r="C36" i="2"/>
  <c r="E35" i="2"/>
  <c r="E34" i="2"/>
  <c r="D33" i="2"/>
  <c r="C33" i="2"/>
  <c r="E32" i="2"/>
  <c r="E31" i="2"/>
  <c r="E30" i="2"/>
  <c r="C50" i="2" l="1"/>
  <c r="E33" i="2"/>
  <c r="D50" i="2"/>
  <c r="E50" i="2" s="1"/>
  <c r="E47" i="2"/>
  <c r="L24" i="6"/>
  <c r="K11" i="6"/>
  <c r="F16" i="6"/>
  <c r="K10" i="6"/>
  <c r="L10" i="6"/>
  <c r="L16" i="6"/>
  <c r="F24" i="6"/>
  <c r="E9" i="6"/>
  <c r="K9" i="6" s="1"/>
  <c r="F9" i="6"/>
  <c r="F12" i="6"/>
  <c r="F23" i="6"/>
  <c r="L22" i="6"/>
  <c r="K15" i="6"/>
  <c r="F25" i="6"/>
  <c r="E23" i="6"/>
  <c r="K23" i="6" s="1"/>
  <c r="L13" i="6"/>
  <c r="K19" i="6"/>
  <c r="K20" i="6"/>
  <c r="L14" i="6"/>
  <c r="K8" i="6"/>
  <c r="K16" i="6"/>
  <c r="L11" i="6"/>
  <c r="K22" i="6"/>
  <c r="L18" i="6"/>
  <c r="K21" i="6"/>
  <c r="L17" i="6"/>
  <c r="K7" i="6"/>
  <c r="L15" i="6"/>
  <c r="K6" i="6"/>
  <c r="L6" i="6"/>
  <c r="E25" i="6"/>
  <c r="E12" i="6"/>
  <c r="E26" i="6"/>
  <c r="E49" i="2"/>
  <c r="C51" i="2"/>
  <c r="E51" i="2" s="1"/>
  <c r="E36" i="2"/>
  <c r="G31" i="2" l="1"/>
  <c r="G35" i="2"/>
  <c r="G39" i="2"/>
  <c r="G43" i="2"/>
  <c r="G47" i="2"/>
  <c r="G30" i="2"/>
  <c r="G32" i="2"/>
  <c r="G40" i="2"/>
  <c r="G44" i="2"/>
  <c r="G37" i="2"/>
  <c r="G45" i="2"/>
  <c r="G38" i="2"/>
  <c r="G50" i="2"/>
  <c r="G36" i="2"/>
  <c r="G48" i="2"/>
  <c r="G33" i="2"/>
  <c r="G41" i="2"/>
  <c r="G49" i="2"/>
  <c r="G34" i="2"/>
  <c r="G42" i="2"/>
  <c r="G46" i="2"/>
  <c r="L9" i="6"/>
  <c r="L23" i="6"/>
  <c r="L26" i="6"/>
  <c r="E27" i="6"/>
  <c r="G21" i="6" s="1"/>
  <c r="F27" i="6"/>
  <c r="G8" i="6"/>
  <c r="G23" i="6"/>
  <c r="G15" i="6"/>
  <c r="G7" i="6"/>
  <c r="K12" i="6"/>
  <c r="L12" i="6"/>
  <c r="K25" i="6"/>
  <c r="L25" i="6"/>
  <c r="E15" i="5"/>
  <c r="E19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F26" i="6" l="1"/>
  <c r="G17" i="6"/>
  <c r="G9" i="6"/>
  <c r="K27" i="6"/>
  <c r="G13" i="6"/>
  <c r="G18" i="6"/>
  <c r="G25" i="6"/>
  <c r="G11" i="6"/>
  <c r="G20" i="6"/>
  <c r="G16" i="6"/>
  <c r="G26" i="6"/>
  <c r="G10" i="6"/>
  <c r="G24" i="6"/>
  <c r="G19" i="6"/>
  <c r="L27" i="6"/>
  <c r="G14" i="6"/>
  <c r="G22" i="6"/>
  <c r="G6" i="6"/>
  <c r="G12" i="6"/>
  <c r="K26" i="6"/>
  <c r="E17" i="5"/>
  <c r="E20" i="5"/>
  <c r="E13" i="5"/>
  <c r="L13" i="5" s="1"/>
  <c r="L14" i="5"/>
  <c r="E21" i="5"/>
  <c r="L21" i="5" s="1"/>
  <c r="L20" i="5"/>
  <c r="K15" i="5"/>
  <c r="K18" i="5"/>
  <c r="K17" i="5"/>
  <c r="K16" i="5"/>
  <c r="L23" i="5"/>
  <c r="L12" i="5"/>
  <c r="E10" i="5"/>
  <c r="K10" i="5" s="1"/>
  <c r="E11" i="5"/>
  <c r="E7" i="5"/>
  <c r="K7" i="5" s="1"/>
  <c r="E6" i="5"/>
  <c r="K6" i="5" s="1"/>
  <c r="E5" i="5"/>
  <c r="L5" i="5" s="1"/>
  <c r="K24" i="5"/>
  <c r="L15" i="5"/>
  <c r="L19" i="5"/>
  <c r="E9" i="5"/>
  <c r="K9" i="5" s="1"/>
  <c r="K14" i="5"/>
  <c r="L18" i="5"/>
  <c r="K21" i="5"/>
  <c r="L16" i="5"/>
  <c r="L17" i="5"/>
  <c r="K19" i="5"/>
  <c r="K20" i="5"/>
  <c r="H26" i="2"/>
  <c r="I26" i="2"/>
  <c r="H27" i="2"/>
  <c r="I27" i="2"/>
  <c r="K23" i="5" l="1"/>
  <c r="K13" i="5"/>
  <c r="K12" i="5"/>
  <c r="L10" i="5"/>
  <c r="E8" i="5"/>
  <c r="K8" i="5" s="1"/>
  <c r="L6" i="5"/>
  <c r="L7" i="5"/>
  <c r="K5" i="5"/>
  <c r="L24" i="5"/>
  <c r="E22" i="5"/>
  <c r="K22" i="5" s="1"/>
  <c r="L9" i="5"/>
  <c r="L11" i="5"/>
  <c r="K11" i="5"/>
  <c r="L8" i="5" l="1"/>
  <c r="E26" i="5"/>
  <c r="G24" i="5" s="1"/>
  <c r="L26" i="5"/>
  <c r="G25" i="5"/>
  <c r="E25" i="5"/>
  <c r="K25" i="5" s="1"/>
  <c r="L22" i="5"/>
  <c r="G22" i="5"/>
  <c r="G6" i="5"/>
  <c r="G5" i="5"/>
  <c r="K26" i="5"/>
  <c r="G17" i="5"/>
  <c r="G7" i="5"/>
  <c r="G19" i="5"/>
  <c r="G21" i="5"/>
  <c r="D22" i="2"/>
  <c r="C25" i="2"/>
  <c r="C22" i="2"/>
  <c r="E22" i="2" s="1"/>
  <c r="C11" i="2"/>
  <c r="D8" i="2"/>
  <c r="C8" i="2"/>
  <c r="G14" i="5" l="1"/>
  <c r="G15" i="5"/>
  <c r="G16" i="5"/>
  <c r="G23" i="5"/>
  <c r="G20" i="5"/>
  <c r="G9" i="5"/>
  <c r="G11" i="5"/>
  <c r="G8" i="5"/>
  <c r="G10" i="5"/>
  <c r="G12" i="5"/>
  <c r="G18" i="5"/>
  <c r="G13" i="5"/>
  <c r="C26" i="2"/>
  <c r="C27" i="2"/>
  <c r="L25" i="5"/>
  <c r="E8" i="2"/>
  <c r="D11" i="2"/>
  <c r="E11" i="2" l="1"/>
  <c r="H6" i="2"/>
  <c r="I6" i="2"/>
  <c r="H7" i="2"/>
  <c r="I7" i="2"/>
  <c r="H8" i="2"/>
  <c r="J8" i="2" s="1"/>
  <c r="I8" i="2"/>
  <c r="K8" i="2" s="1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I5" i="2"/>
  <c r="H5" i="2"/>
  <c r="D25" i="2" l="1"/>
  <c r="D26" i="2" s="1"/>
  <c r="E26" i="2" s="1"/>
  <c r="E5" i="2"/>
  <c r="J5" i="2" s="1"/>
  <c r="E9" i="2"/>
  <c r="J9" i="2" s="1"/>
  <c r="E6" i="2"/>
  <c r="K6" i="2" s="1"/>
  <c r="E10" i="2"/>
  <c r="J10" i="2" s="1"/>
  <c r="E12" i="2"/>
  <c r="E13" i="2"/>
  <c r="K13" i="2" s="1"/>
  <c r="E14" i="2"/>
  <c r="J14" i="2" s="1"/>
  <c r="E15" i="2"/>
  <c r="K15" i="2" s="1"/>
  <c r="E16" i="2"/>
  <c r="K16" i="2" s="1"/>
  <c r="E17" i="2"/>
  <c r="K17" i="2" s="1"/>
  <c r="E18" i="2"/>
  <c r="K18" i="2" s="1"/>
  <c r="E19" i="2"/>
  <c r="J19" i="2" s="1"/>
  <c r="E20" i="2"/>
  <c r="J20" i="2" s="1"/>
  <c r="E21" i="2"/>
  <c r="K21" i="2" s="1"/>
  <c r="E24" i="2"/>
  <c r="J24" i="2" s="1"/>
  <c r="E23" i="2"/>
  <c r="K23" i="2" s="1"/>
  <c r="E7" i="2"/>
  <c r="K7" i="2" s="1"/>
  <c r="J26" i="2" l="1"/>
  <c r="K26" i="2"/>
  <c r="E25" i="2"/>
  <c r="K25" i="2" s="1"/>
  <c r="D27" i="2"/>
  <c r="E27" i="2" s="1"/>
  <c r="J16" i="2"/>
  <c r="K10" i="2"/>
  <c r="K20" i="2"/>
  <c r="J13" i="2"/>
  <c r="J21" i="2"/>
  <c r="K9" i="2"/>
  <c r="K19" i="2"/>
  <c r="J6" i="2"/>
  <c r="J18" i="2"/>
  <c r="K14" i="2"/>
  <c r="K24" i="2"/>
  <c r="J15" i="2"/>
  <c r="J23" i="2"/>
  <c r="J7" i="2"/>
  <c r="J17" i="2"/>
  <c r="K5" i="2"/>
  <c r="J12" i="2"/>
  <c r="K12" i="2"/>
  <c r="J22" i="2"/>
  <c r="K22" i="2"/>
  <c r="J11" i="2"/>
  <c r="K11" i="2"/>
  <c r="J25" i="2" l="1"/>
  <c r="J27" i="2"/>
  <c r="K27" i="2"/>
  <c r="G8" i="2"/>
  <c r="G16" i="2"/>
  <c r="G19" i="2"/>
  <c r="G13" i="2"/>
  <c r="G21" i="2"/>
  <c r="G24" i="2"/>
  <c r="G23" i="2"/>
  <c r="G15" i="2"/>
  <c r="G17" i="2"/>
  <c r="G5" i="2"/>
  <c r="G20" i="2"/>
  <c r="G11" i="2"/>
  <c r="G6" i="2"/>
  <c r="G25" i="2"/>
  <c r="G12" i="2"/>
  <c r="G14" i="2"/>
  <c r="G18" i="2"/>
  <c r="G9" i="2"/>
  <c r="G7" i="2"/>
  <c r="G10" i="2"/>
  <c r="G22" i="2"/>
</calcChain>
</file>

<file path=xl/sharedStrings.xml><?xml version="1.0" encoding="utf-8"?>
<sst xmlns="http://schemas.openxmlformats.org/spreadsheetml/2006/main" count="218" uniqueCount="98">
  <si>
    <t>Väga enneaegsete sündide osamäär haiglate järgi, 2013–2015</t>
  </si>
  <si>
    <t>Allikas: Eesti Meditsiiniline Sünniregister</t>
  </si>
  <si>
    <t>Haigla</t>
  </si>
  <si>
    <r>
      <t>1,37</t>
    </r>
    <r>
      <rPr>
        <sz val="10"/>
        <color indexed="8"/>
        <rFont val="Calibri"/>
        <family val="2"/>
        <charset val="186"/>
      </rPr>
      <t>─</t>
    </r>
    <r>
      <rPr>
        <sz val="10"/>
        <color indexed="8"/>
        <rFont val="Arial"/>
        <family val="2"/>
        <charset val="186"/>
      </rPr>
      <t>1,84</t>
    </r>
  </si>
  <si>
    <t>Sündide
arv</t>
  </si>
  <si>
    <t>Enneaegsed sünnid
(raseduskestus &lt;32)</t>
  </si>
  <si>
    <t>ITK</t>
  </si>
  <si>
    <t>LTKH</t>
  </si>
  <si>
    <t>Fertilitas</t>
  </si>
  <si>
    <t>Narva</t>
  </si>
  <si>
    <t>Rakvere</t>
  </si>
  <si>
    <t>Põlva</t>
  </si>
  <si>
    <t>PH</t>
  </si>
  <si>
    <t>TÜK</t>
  </si>
  <si>
    <t>piirkH</t>
  </si>
  <si>
    <t>IVKH</t>
  </si>
  <si>
    <t>keskH</t>
  </si>
  <si>
    <t>Hiiumaa</t>
  </si>
  <si>
    <t>Järva</t>
  </si>
  <si>
    <t>Kures</t>
  </si>
  <si>
    <t>Lõuna</t>
  </si>
  <si>
    <t>Lääne</t>
  </si>
  <si>
    <t>Valga</t>
  </si>
  <si>
    <t>Vilj</t>
  </si>
  <si>
    <t>üldH</t>
  </si>
  <si>
    <t>Elite</t>
  </si>
  <si>
    <t>Üldhaiglad</t>
  </si>
  <si>
    <t>Keskhaiglad</t>
  </si>
  <si>
    <t>Piirkondlikud</t>
  </si>
  <si>
    <t>Kokku:</t>
  </si>
  <si>
    <t>Enneagsed sünnid
(raseduskestus &lt;32) %</t>
  </si>
  <si>
    <t>1,63─2,27</t>
  </si>
  <si>
    <t>0,35─1,33</t>
  </si>
  <si>
    <t>0,85─1,25</t>
  </si>
  <si>
    <t>0,09─0,53</t>
  </si>
  <si>
    <t>0,07─1,06</t>
  </si>
  <si>
    <t>0,00─0,73</t>
  </si>
  <si>
    <t>0,03─0,84</t>
  </si>
  <si>
    <t>0,10─0,70</t>
  </si>
  <si>
    <t>0,21─1,05</t>
  </si>
  <si>
    <t>0,00─0,93</t>
  </si>
  <si>
    <t>0,15─1,10</t>
  </si>
  <si>
    <t>Erahaiglad</t>
  </si>
  <si>
    <t>usaldusvahemik
95% CI</t>
  </si>
  <si>
    <t>alumine uv</t>
  </si>
  <si>
    <t>ülemine uv</t>
  </si>
  <si>
    <t>alumise uv erinevus sagedusest</t>
  </si>
  <si>
    <t>ülemise uv erinevus sagedusest</t>
  </si>
  <si>
    <t>1,04─1,25</t>
  </si>
  <si>
    <t>eraH</t>
  </si>
  <si>
    <t>keskH+üldH+eraH</t>
  </si>
  <si>
    <t>1,34─1,62</t>
  </si>
  <si>
    <t>0,24─0,68</t>
  </si>
  <si>
    <t>0,20─0,46</t>
  </si>
  <si>
    <t>0,24─0,45</t>
  </si>
  <si>
    <t>Keskhaiglad+
Üldhaiglad+
Erahaiglad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</si>
  <si>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</si>
  <si>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</si>
  <si>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</si>
  <si>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</si>
  <si>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</si>
  <si>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</si>
  <si>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</si>
  <si>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Läänemaa Haigla</t>
  </si>
  <si>
    <t>Kuressaare Haigla</t>
  </si>
  <si>
    <t>Lõuna-Eesti Haigla</t>
  </si>
  <si>
    <t>Narva Haigla</t>
  </si>
  <si>
    <t>Põlva Haigla</t>
  </si>
  <si>
    <t>Rakvere Haigla</t>
  </si>
  <si>
    <t>Valga Haigla</t>
  </si>
  <si>
    <t>Viljandi Haigla</t>
  </si>
  <si>
    <t>Elite Kliinik</t>
  </si>
  <si>
    <t>Põhja-Eesti Regionaalhaigla</t>
  </si>
  <si>
    <t>1,26─1,53</t>
  </si>
  <si>
    <t>0,29─0,73</t>
  </si>
  <si>
    <t>0,14─0,35</t>
  </si>
  <si>
    <t>0,22─0,42</t>
  </si>
  <si>
    <t>0,99─1,18</t>
  </si>
  <si>
    <t>2014–2016
Enneagsed sünnid
(raseduskestus &lt;32) %</t>
  </si>
  <si>
    <t>2013–2015
Enneagsed sünnid
(raseduskestus &lt;32) %</t>
  </si>
  <si>
    <r>
      <t>1,37</t>
    </r>
    <r>
      <rPr>
        <sz val="10"/>
        <color theme="0"/>
        <rFont val="Calibri"/>
        <family val="2"/>
        <charset val="186"/>
      </rPr>
      <t>─</t>
    </r>
    <r>
      <rPr>
        <sz val="10"/>
        <color theme="0"/>
        <rFont val="Arial"/>
        <family val="2"/>
        <charset val="186"/>
      </rPr>
      <t>1,84</t>
    </r>
  </si>
  <si>
    <t>1. Väga enneaegsete sündide osamäär haiglate järgi, 2014–2016</t>
  </si>
  <si>
    <t>1. Väga enneaegsete sündide (raseduskestus &lt;32 rasedusnädalat) osamäär haiglate järgi, 2015-2017</t>
  </si>
  <si>
    <t xml:space="preserve">
95% UV</t>
  </si>
  <si>
    <t>Enneaegsed sünnid
(raseduskestus &lt;32), arv</t>
  </si>
  <si>
    <t>2015–2017
Enneagsed sünnid
(raseduskestus &lt;32) %</t>
  </si>
  <si>
    <t>-</t>
  </si>
  <si>
    <t>1,36─1,81</t>
  </si>
  <si>
    <t>0,78─1,17</t>
  </si>
  <si>
    <t>1,41─2,01</t>
  </si>
  <si>
    <t>0,48─1,53</t>
  </si>
  <si>
    <t>0,19─1,36</t>
  </si>
  <si>
    <t>0,07─0,48</t>
  </si>
  <si>
    <t>0,00─0,64</t>
  </si>
  <si>
    <t>0,04─0,56</t>
  </si>
  <si>
    <t>0,13─0,93</t>
  </si>
  <si>
    <t>0,01─1,10</t>
  </si>
  <si>
    <t>0,02─0,70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</si>
</sst>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charset val="186"/>
    </font>
    <font>
      <sz val="10"/>
      <color theme="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7" fillId="0" borderId="1" xfId="0" applyFont="1" applyFill="1" applyBorder="1"/>
    <xf numFmtId="0" fontId="7" fillId="0" borderId="5" xfId="0" applyFont="1" applyBorder="1" applyAlignment="1">
      <alignment wrapText="1"/>
    </xf>
    <xf numFmtId="0" fontId="0" fillId="0" borderId="5" xfId="0" applyBorder="1"/>
    <xf numFmtId="0" fontId="7" fillId="0" borderId="5" xfId="0" applyFont="1" applyBorder="1"/>
    <xf numFmtId="0" fontId="2" fillId="0" borderId="6" xfId="0" applyNumberFormat="1" applyFont="1" applyFill="1" applyBorder="1" applyAlignment="1" applyProtection="1">
      <alignment horizontal="right" wrapText="1" readingOrder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readingOrder="1"/>
    </xf>
    <xf numFmtId="10" fontId="0" fillId="0" borderId="1" xfId="0" applyNumberFormat="1" applyBorder="1"/>
    <xf numFmtId="10" fontId="5" fillId="0" borderId="1" xfId="0" applyNumberFormat="1" applyFont="1" applyBorder="1"/>
    <xf numFmtId="10" fontId="8" fillId="0" borderId="0" xfId="0" applyNumberFormat="1" applyFont="1"/>
    <xf numFmtId="0" fontId="5" fillId="0" borderId="1" xfId="0" applyFont="1" applyBorder="1" applyAlignment="1">
      <alignment horizontal="right"/>
    </xf>
    <xf numFmtId="3" fontId="0" fillId="0" borderId="1" xfId="0" applyNumberFormat="1" applyBorder="1"/>
    <xf numFmtId="3" fontId="7" fillId="0" borderId="1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10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2" fillId="0" borderId="0" xfId="0" applyNumberFormat="1" applyFont="1" applyFill="1" applyBorder="1" applyAlignment="1" applyProtection="1">
      <alignment horizontal="right" wrapText="1" readingOrder="1"/>
    </xf>
    <xf numFmtId="0" fontId="10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/>
    <xf numFmtId="164" fontId="13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center" wrapText="1"/>
    </xf>
    <xf numFmtId="10" fontId="15" fillId="0" borderId="0" xfId="0" applyNumberFormat="1" applyFont="1"/>
    <xf numFmtId="9" fontId="15" fillId="0" borderId="0" xfId="0" applyNumberFormat="1" applyFont="1"/>
    <xf numFmtId="0" fontId="15" fillId="0" borderId="0" xfId="0" applyFont="1" applyBorder="1"/>
    <xf numFmtId="0" fontId="6" fillId="2" borderId="2" xfId="0" applyNumberFormat="1" applyFont="1" applyFill="1" applyBorder="1" applyAlignment="1" applyProtection="1">
      <alignment vertical="center" readingOrder="1"/>
    </xf>
    <xf numFmtId="0" fontId="17" fillId="0" borderId="0" xfId="0" applyFont="1"/>
    <xf numFmtId="49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 vertical="center" readingOrder="1"/>
    </xf>
    <xf numFmtId="0" fontId="6" fillId="2" borderId="3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'Aruandesse2015-2017'!$E$4</c:f>
              <c:strCache>
                <c:ptCount val="1"/>
                <c:pt idx="0">
                  <c:v>2015–2017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7B-46A9-843E-FCD530805C7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67B-46A9-843E-FCD530805C75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67B-46A9-843E-FCD530805C75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67B-46A9-843E-FCD530805C7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('Aruandesse2015-2017'!$L$6:$L$12,'Aruandesse2015-2017'!$L$14,'Aruandesse2015-2017'!$L$16,'Aruandesse2015-2017'!$L$18,'Aruandesse2015-2017'!$L$20:$L$23)</c:f>
                <c:numCache>
                  <c:formatCode>General</c:formatCode>
                  <c:ptCount val="14"/>
                  <c:pt idx="0">
                    <c:v>2.3733792589265383E-3</c:v>
                  </c:pt>
                  <c:pt idx="1">
                    <c:v>2.1248078893056094E-3</c:v>
                  </c:pt>
                  <c:pt idx="2">
                    <c:v>3.1457170700385471E-3</c:v>
                  </c:pt>
                  <c:pt idx="3">
                    <c:v>1.3987845369290743E-3</c:v>
                  </c:pt>
                  <c:pt idx="4">
                    <c:v>4.9042396644044736E-3</c:v>
                  </c:pt>
                  <c:pt idx="5">
                    <c:v>2.3969340489308961E-3</c:v>
                  </c:pt>
                  <c:pt idx="6">
                    <c:v>2.0945418175762854E-3</c:v>
                  </c:pt>
                  <c:pt idx="7">
                    <c:v>7.2716831481153248E-3</c:v>
                  </c:pt>
                  <c:pt idx="8">
                    <c:v>5.69016849654474E-3</c:v>
                  </c:pt>
                  <c:pt idx="9">
                    <c:v>3.2580378958346813E-3</c:v>
                  </c:pt>
                  <c:pt idx="10">
                    <c:v>4.9169145614139272E-3</c:v>
                  </c:pt>
                  <c:pt idx="11">
                    <c:v>9.9714993883237447E-3</c:v>
                  </c:pt>
                  <c:pt idx="12">
                    <c:v>5.2161142974753308E-3</c:v>
                  </c:pt>
                  <c:pt idx="13">
                    <c:v>1.2754219997135865E-3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'Aruandesse2015-2017'!$K$6:$K$26</c15:sqref>
                    </c15:fullRef>
                  </c:ext>
                </c:extLst>
                <c:f>('Aruandesse2015-2017'!$K$6:$K$12,'Aruandesse2015-2017'!$K$14,'Aruandesse2015-2017'!$K$16,'Aruandesse2015-2017'!$K$18,'Aruandesse2015-2017'!$K$20:$K$23)</c:f>
                <c:numCache>
                  <c:formatCode>General</c:formatCode>
                  <c:ptCount val="14"/>
                  <c:pt idx="0">
                    <c:v>2.0756074184962864E-3</c:v>
                  </c:pt>
                  <c:pt idx="1">
                    <c:v>1.7573515800972401E-3</c:v>
                  </c:pt>
                  <c:pt idx="2">
                    <c:v>2.6503321238617508E-3</c:v>
                  </c:pt>
                  <c:pt idx="3">
                    <c:v>1.275266068426548E-3</c:v>
                  </c:pt>
                  <c:pt idx="4">
                    <c:v>2.2603926524128858E-3</c:v>
                  </c:pt>
                  <c:pt idx="5">
                    <c:v>8.1730614778884796E-4</c:v>
                  </c:pt>
                  <c:pt idx="6">
                    <c:v>1.1047199078462887E-3</c:v>
                  </c:pt>
                  <c:pt idx="7">
                    <c:v>2.8509111399915711E-3</c:v>
                  </c:pt>
                  <c:pt idx="8">
                    <c:v>1.0103658566932004E-3</c:v>
                  </c:pt>
                  <c:pt idx="9">
                    <c:v>5.7705652126979854E-4</c:v>
                  </c:pt>
                  <c:pt idx="10">
                    <c:v>1.9226095099532335E-3</c:v>
                  </c:pt>
                  <c:pt idx="11">
                    <c:v>1.7784617937395462E-3</c:v>
                  </c:pt>
                  <c:pt idx="12">
                    <c:v>1.4384109725351498E-3</c:v>
                  </c:pt>
                  <c:pt idx="13">
                    <c:v>7.6096333506503336E-4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('Aruandesse2015-2017'!$E$6:$E$12,'Aruandesse2015-2017'!$E$14,'Aruandesse2015-2017'!$E$16,'Aruandesse2015-2017'!$E$18,'Aruandesse2015-2017'!$E$20:$E$23)</c:f>
              <c:numCache>
                <c:formatCode>0.00%</c:formatCode>
                <c:ptCount val="14"/>
                <c:pt idx="0">
                  <c:v>1.6269936683497636E-2</c:v>
                </c:pt>
                <c:pt idx="1">
                  <c:v>1.0058593750000001E-2</c:v>
                </c:pt>
                <c:pt idx="2">
                  <c:v>1.6546570589805177E-2</c:v>
                </c:pt>
                <c:pt idx="3">
                  <c:v>1.4233226308298302E-2</c:v>
                </c:pt>
                <c:pt idx="4">
                  <c:v>4.1753653444676405E-3</c:v>
                </c:pt>
                <c:pt idx="5">
                  <c:v>1.2386457473162675E-3</c:v>
                </c:pt>
                <c:pt idx="6">
                  <c:v>2.3322104172065301E-3</c:v>
                </c:pt>
                <c:pt idx="7">
                  <c:v>4.6674445740956822E-3</c:v>
                </c:pt>
                <c:pt idx="8">
                  <c:v>1.2269938650306749E-3</c:v>
                </c:pt>
                <c:pt idx="9">
                  <c:v>7.0077084793272596E-4</c:v>
                </c:pt>
                <c:pt idx="10">
                  <c:v>3.1471282454760031E-3</c:v>
                </c:pt>
                <c:pt idx="11">
                  <c:v>2.1598272138228943E-3</c:v>
                </c:pt>
                <c:pt idx="12">
                  <c:v>1.9821605550049554E-3</c:v>
                </c:pt>
                <c:pt idx="13">
                  <c:v>1.8829858776059181E-3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'Aruandesse2015-2017'!$E$26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767B-46A9-843E-FCD53080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'Aruandesse2014-2016'!$E$4</c:f>
              <c:strCache>
                <c:ptCount val="1"/>
                <c:pt idx="0">
                  <c:v>2014–2016
Enneagsed sünnid
(raseduskestus &lt;32) %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'Aruandesse2014-2016'!$E$5:$E$25</c15:sqref>
                  </c15:fullRef>
                </c:ext>
              </c:extLst>
              <c:f>('Aruandesse2014-2016'!$E$5:$E$11,'Aruandesse2014-2016'!$E$13,'Aruandesse2014-2016'!$E$15,'Aruandesse2014-2016'!$E$17,'Aruandesse2014-2016'!$E$19:$E$22)</c:f>
              <c:numCache>
                <c:formatCode>0.00%</c:formatCode>
                <c:ptCount val="14"/>
                <c:pt idx="0">
                  <c:v>1.5760958791659826E-2</c:v>
                </c:pt>
                <c:pt idx="1">
                  <c:v>9.6237128284092002E-3</c:v>
                </c:pt>
                <c:pt idx="2">
                  <c:v>1.6864543982730709E-2</c:v>
                </c:pt>
                <c:pt idx="3">
                  <c:v>1.3906953476738369E-2</c:v>
                </c:pt>
                <c:pt idx="4">
                  <c:v>8.9779005524861875E-3</c:v>
                </c:pt>
                <c:pt idx="5">
                  <c:v>2.0618556701030928E-3</c:v>
                </c:pt>
                <c:pt idx="6">
                  <c:v>4.6475600309837332E-3</c:v>
                </c:pt>
                <c:pt idx="7">
                  <c:v>5.8343057176196032E-3</c:v>
                </c:pt>
                <c:pt idx="8">
                  <c:v>1.1441647597254005E-3</c:v>
                </c:pt>
                <c:pt idx="9">
                  <c:v>1.910828025477707E-3</c:v>
                </c:pt>
                <c:pt idx="10">
                  <c:v>3.9936102236421724E-3</c:v>
                </c:pt>
                <c:pt idx="11">
                  <c:v>1.9880715705765406E-3</c:v>
                </c:pt>
                <c:pt idx="12">
                  <c:v>1.885014137606032E-3</c:v>
                </c:pt>
                <c:pt idx="13">
                  <c:v>2.205786946931361E-3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7B-46A9-843E-FCD530805C75}"/>
            </c:ext>
          </c:extLst>
        </c:ser>
        <c:ser>
          <c:idx val="2"/>
          <c:order val="2"/>
          <c:tx>
            <c:v>2015-2017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('Aruandesse2015-2017'!$G$6:$G$12,'Aruandesse2015-2017'!$G$14,'Aruandesse2015-2017'!$G$16,'Aruandesse2015-2017'!$G$18,'Aruandesse2015-2017'!$G$20:$G$23)</c:f>
              <c:numCache>
                <c:formatCode>0.00%</c:formatCode>
                <c:ptCount val="14"/>
                <c:pt idx="0">
                  <c:v>1.0924491072717648E-2</c:v>
                </c:pt>
                <c:pt idx="1">
                  <c:v>1.0924491072717648E-2</c:v>
                </c:pt>
                <c:pt idx="2">
                  <c:v>1.0924491072717648E-2</c:v>
                </c:pt>
                <c:pt idx="3">
                  <c:v>1.0924491072717648E-2</c:v>
                </c:pt>
                <c:pt idx="4">
                  <c:v>1.0924491072717648E-2</c:v>
                </c:pt>
                <c:pt idx="5">
                  <c:v>1.0924491072717648E-2</c:v>
                </c:pt>
                <c:pt idx="6">
                  <c:v>1.0924491072717648E-2</c:v>
                </c:pt>
                <c:pt idx="7">
                  <c:v>1.0924491072717648E-2</c:v>
                </c:pt>
                <c:pt idx="8">
                  <c:v>1.0924491072717648E-2</c:v>
                </c:pt>
                <c:pt idx="9">
                  <c:v>1.0924491072717648E-2</c:v>
                </c:pt>
                <c:pt idx="10">
                  <c:v>1.0924491072717648E-2</c:v>
                </c:pt>
                <c:pt idx="11">
                  <c:v>1.0924491072717648E-2</c:v>
                </c:pt>
                <c:pt idx="12">
                  <c:v>1.0924491072717648E-2</c:v>
                </c:pt>
                <c:pt idx="13">
                  <c:v>1.0924491072717648E-2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7B-46A9-843E-FCD530805C75}"/>
            </c:ext>
          </c:extLst>
        </c:ser>
        <c:ser>
          <c:idx val="4"/>
          <c:order val="3"/>
          <c:tx>
            <c:v>2014-2016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'Aruandesse2014-2016'!$G$5:$G$25</c15:sqref>
                  </c15:fullRef>
                </c:ext>
              </c:extLst>
              <c:f>('Aruandesse2014-2016'!$G$5:$G$11,'Aruandesse2014-2016'!$G$13,'Aruandesse2014-2016'!$G$15,'Aruandesse2014-2016'!$G$17,'Aruandesse2014-2016'!$G$19:$G$22)</c:f>
              <c:numCache>
                <c:formatCode>0.00%</c:formatCode>
                <c:ptCount val="14"/>
                <c:pt idx="0">
                  <c:v>1.0828941063727839E-2</c:v>
                </c:pt>
                <c:pt idx="1">
                  <c:v>1.0828941063727839E-2</c:v>
                </c:pt>
                <c:pt idx="2">
                  <c:v>1.0828941063727839E-2</c:v>
                </c:pt>
                <c:pt idx="3">
                  <c:v>1.0828941063727839E-2</c:v>
                </c:pt>
                <c:pt idx="4">
                  <c:v>1.0828941063727839E-2</c:v>
                </c:pt>
                <c:pt idx="5">
                  <c:v>1.0828941063727839E-2</c:v>
                </c:pt>
                <c:pt idx="6">
                  <c:v>1.0828941063727839E-2</c:v>
                </c:pt>
                <c:pt idx="7">
                  <c:v>1.0828941063727839E-2</c:v>
                </c:pt>
                <c:pt idx="8">
                  <c:v>1.0828941063727839E-2</c:v>
                </c:pt>
                <c:pt idx="9">
                  <c:v>1.0828941063727839E-2</c:v>
                </c:pt>
                <c:pt idx="10">
                  <c:v>1.0828941063727839E-2</c:v>
                </c:pt>
                <c:pt idx="11">
                  <c:v>1.0828941063727839E-2</c:v>
                </c:pt>
                <c:pt idx="12">
                  <c:v>1.0828941063727839E-2</c:v>
                </c:pt>
                <c:pt idx="13">
                  <c:v>1.0828941063727839E-2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67B-46A9-843E-FCD530805C75}"/>
            </c:ext>
          </c:extLst>
        </c:ser>
        <c:ser>
          <c:idx val="1"/>
          <c:order val="4"/>
          <c:tx>
            <c:v>Eesmärk &lt;0,5%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'Aruandesse2015-2017'!$H$6:$H$26</c15:sqref>
                  </c15:fullRef>
                </c:ext>
              </c:extLst>
              <c:f>('Aruandesse2015-2017'!$H$6:$H$12,'Aruandesse2015-2017'!$H$14,'Aruandesse2015-2017'!$H$16,'Aruandesse2015-2017'!$H$18,'Aruandesse2015-2017'!$H$20:$H$23)</c:f>
              <c:numCache>
                <c:formatCode>0.00%</c:formatCode>
                <c:ptCount val="14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7B-46A9-843E-FCD53080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'Aruandesse2014-2016'!$E$4</c:f>
              <c:strCache>
                <c:ptCount val="1"/>
                <c:pt idx="0">
                  <c:v>2014–2016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4D-419E-9C39-D83AC5B8907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37D-4038-8FF1-ED51CFFED6A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37D-4038-8FF1-ED51CFFED6A9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7D-4038-8FF1-ED51CFFED6A9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4D-419E-9C39-D83AC5B8907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'Aruandesse2014-2016'!$L$5:$L$25</c15:sqref>
                    </c15:fullRef>
                  </c:ext>
                </c:extLst>
                <c:f>('Aruandesse2014-2016'!$L$5:$L$11,'Aruandesse2014-2016'!$L$13,'Aruandesse2014-2016'!$L$15,'Aruandesse2014-2016'!$L$17,'Aruandesse2014-2016'!$L$19:$L$22,'Aruandesse2014-2016'!$L$25)</c:f>
                <c:numCache>
                  <c:formatCode>General</c:formatCode>
                  <c:ptCount val="15"/>
                  <c:pt idx="0">
                    <c:v>2.339041208340175E-3</c:v>
                  </c:pt>
                  <c:pt idx="1">
                    <c:v>2.0762871715907984E-3</c:v>
                  </c:pt>
                  <c:pt idx="2">
                    <c:v>3.2354560172692878E-3</c:v>
                  </c:pt>
                  <c:pt idx="3">
                    <c:v>1.3930465232616322E-3</c:v>
                  </c:pt>
                  <c:pt idx="4">
                    <c:v>6.3220994475138136E-3</c:v>
                  </c:pt>
                  <c:pt idx="5">
                    <c:v>2.7381443298969067E-3</c:v>
                  </c:pt>
                  <c:pt idx="6">
                    <c:v>2.6524399690162669E-3</c:v>
                  </c:pt>
                  <c:pt idx="7">
                    <c:v>7.7656942823803978E-3</c:v>
                  </c:pt>
                  <c:pt idx="8">
                    <c:v>5.2558352402746001E-3</c:v>
                  </c:pt>
                  <c:pt idx="9">
                    <c:v>3.6891719745222938E-3</c:v>
                  </c:pt>
                  <c:pt idx="10">
                    <c:v>5.3063897763578286E-3</c:v>
                  </c:pt>
                  <c:pt idx="11">
                    <c:v>9.011928429423461E-3</c:v>
                  </c:pt>
                  <c:pt idx="12">
                    <c:v>5.1149858623939677E-3</c:v>
                  </c:pt>
                  <c:pt idx="13">
                    <c:v>1.2942130530686387E-3</c:v>
                  </c:pt>
                  <c:pt idx="14">
                    <c:v>1.2225435984687364E-3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'Aruandesse2014-2016'!$K$5:$K$25</c15:sqref>
                    </c15:fullRef>
                  </c:ext>
                </c:extLst>
                <c:f>('Aruandesse2014-2016'!$K$5:$K$11,'Aruandesse2014-2016'!$K$13,'Aruandesse2014-2016'!$K$15,'Aruandesse2014-2016'!$K$17,'Aruandesse2014-2016'!$K$19:$K$22,'Aruandesse2014-2016'!$K$25)</c:f>
                <c:numCache>
                  <c:formatCode>General</c:formatCode>
                  <c:ptCount val="15"/>
                  <c:pt idx="0">
                    <c:v>2.1609587916598255E-3</c:v>
                  </c:pt>
                  <c:pt idx="1">
                    <c:v>1.8237128284091996E-3</c:v>
                  </c:pt>
                  <c:pt idx="2">
                    <c:v>2.7645439827307088E-3</c:v>
                  </c:pt>
                  <c:pt idx="3">
                    <c:v>1.3069534767383689E-3</c:v>
                  </c:pt>
                  <c:pt idx="4">
                    <c:v>4.1779005524861879E-3</c:v>
                  </c:pt>
                  <c:pt idx="5">
                    <c:v>1.3618556701030927E-3</c:v>
                  </c:pt>
                  <c:pt idx="6">
                    <c:v>1.7475600309837334E-3</c:v>
                  </c:pt>
                  <c:pt idx="7">
                    <c:v>3.9343057176196034E-3</c:v>
                  </c:pt>
                  <c:pt idx="8">
                    <c:v>1.1441647597254005E-3</c:v>
                  </c:pt>
                  <c:pt idx="9">
                    <c:v>1.5108280254777071E-3</c:v>
                  </c:pt>
                  <c:pt idx="10">
                    <c:v>2.6936102236421724E-3</c:v>
                  </c:pt>
                  <c:pt idx="11">
                    <c:v>1.8880715705765405E-3</c:v>
                  </c:pt>
                  <c:pt idx="12">
                    <c:v>1.6850141376060319E-3</c:v>
                  </c:pt>
                  <c:pt idx="13">
                    <c:v>8.0578694693136076E-4</c:v>
                  </c:pt>
                  <c:pt idx="14">
                    <c:v>7.7745640153126325E-4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'Aruandesse2014-2016'!$E$5:$E$25</c15:sqref>
                  </c15:fullRef>
                </c:ext>
              </c:extLst>
              <c:f>('Aruandesse2014-2016'!$E$5:$E$11,'Aruandesse2014-2016'!$E$13,'Aruandesse2014-2016'!$E$15,'Aruandesse2014-2016'!$E$17,'Aruandesse2014-2016'!$E$19:$E$22,'Aruandesse2014-2016'!$E$25)</c:f>
              <c:numCache>
                <c:formatCode>0.00%</c:formatCode>
                <c:ptCount val="15"/>
                <c:pt idx="0">
                  <c:v>1.5760958791659826E-2</c:v>
                </c:pt>
                <c:pt idx="1">
                  <c:v>9.6237128284092002E-3</c:v>
                </c:pt>
                <c:pt idx="2">
                  <c:v>1.6864543982730709E-2</c:v>
                </c:pt>
                <c:pt idx="3">
                  <c:v>1.3906953476738369E-2</c:v>
                </c:pt>
                <c:pt idx="4">
                  <c:v>8.9779005524861875E-3</c:v>
                </c:pt>
                <c:pt idx="5">
                  <c:v>2.0618556701030928E-3</c:v>
                </c:pt>
                <c:pt idx="6">
                  <c:v>4.6475600309837332E-3</c:v>
                </c:pt>
                <c:pt idx="7">
                  <c:v>5.8343057176196032E-3</c:v>
                </c:pt>
                <c:pt idx="8">
                  <c:v>1.1441647597254005E-3</c:v>
                </c:pt>
                <c:pt idx="9">
                  <c:v>1.910828025477707E-3</c:v>
                </c:pt>
                <c:pt idx="10">
                  <c:v>3.9936102236421724E-3</c:v>
                </c:pt>
                <c:pt idx="11">
                  <c:v>1.9880715705765406E-3</c:v>
                </c:pt>
                <c:pt idx="12">
                  <c:v>1.885014137606032E-3</c:v>
                </c:pt>
                <c:pt idx="13">
                  <c:v>2.205786946931361E-3</c:v>
                </c:pt>
                <c:pt idx="14">
                  <c:v>2.9774564015312634E-3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'Aruandesse2014-2016'!$E$12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37D-4038-8FF1-ED51CFFE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'Aruandesse2013-2015'!$E$29</c:f>
              <c:strCache>
                <c:ptCount val="1"/>
                <c:pt idx="0">
                  <c:v>Enneagsed sünnid
(raseduskestus &lt;32) %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'Aruandesse2013-2015'!$E$30:$E$50</c15:sqref>
                  </c15:fullRef>
                </c:ext>
              </c:extLst>
              <c:f>('Aruandesse2013-2015'!$E$30:$E$36,'Aruandesse2013-2015'!$E$38,'Aruandesse2013-2015'!$E$40,'Aruandesse2013-2015'!$E$42,'Aruandesse2013-2015'!$E$44:$E$47,'Aruandesse2013-2015'!$E$50)</c:f>
              <c:numCache>
                <c:formatCode>0.00%</c:formatCode>
                <c:ptCount val="15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3.6275695284159614E-3</c:v>
                </c:pt>
                <c:pt idx="8">
                  <c:v>2.3201856148491878E-3</c:v>
                </c:pt>
                <c:pt idx="9">
                  <c:v>2.999400119976005E-3</c:v>
                </c:pt>
                <c:pt idx="10">
                  <c:v>5.1094890510948905E-3</c:v>
                </c:pt>
                <c:pt idx="11">
                  <c:v>1.6666666666666668E-3</c:v>
                </c:pt>
                <c:pt idx="12">
                  <c:v>4.7080979284369112E-3</c:v>
                </c:pt>
                <c:pt idx="13">
                  <c:v>3.0971258671952428E-3</c:v>
                </c:pt>
                <c:pt idx="14">
                  <c:v>3.3645166584605284E-3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7D-4038-8FF1-ED51CFFED6A9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'Aruandesse2014-2016'!$G$5:$G$25</c15:sqref>
                  </c15:fullRef>
                </c:ext>
              </c:extLst>
              <c:f>('Aruandesse2014-2016'!$G$5:$G$11,'Aruandesse2014-2016'!$G$13,'Aruandesse2014-2016'!$G$15,'Aruandesse2014-2016'!$G$17,'Aruandesse2014-2016'!$G$19:$G$22,'Aruandesse2014-2016'!$G$25)</c:f>
              <c:numCache>
                <c:formatCode>0.00%</c:formatCode>
                <c:ptCount val="15"/>
                <c:pt idx="0">
                  <c:v>1.0828941063727839E-2</c:v>
                </c:pt>
                <c:pt idx="1">
                  <c:v>1.0828941063727839E-2</c:v>
                </c:pt>
                <c:pt idx="2">
                  <c:v>1.0828941063727839E-2</c:v>
                </c:pt>
                <c:pt idx="3">
                  <c:v>1.0828941063727839E-2</c:v>
                </c:pt>
                <c:pt idx="4">
                  <c:v>1.0828941063727839E-2</c:v>
                </c:pt>
                <c:pt idx="5">
                  <c:v>1.0828941063727839E-2</c:v>
                </c:pt>
                <c:pt idx="6">
                  <c:v>1.0828941063727839E-2</c:v>
                </c:pt>
                <c:pt idx="7">
                  <c:v>1.0828941063727839E-2</c:v>
                </c:pt>
                <c:pt idx="8">
                  <c:v>1.0828941063727839E-2</c:v>
                </c:pt>
                <c:pt idx="9">
                  <c:v>1.0828941063727839E-2</c:v>
                </c:pt>
                <c:pt idx="10">
                  <c:v>1.0828941063727839E-2</c:v>
                </c:pt>
                <c:pt idx="11">
                  <c:v>1.0828941063727839E-2</c:v>
                </c:pt>
                <c:pt idx="12">
                  <c:v>1.0828941063727839E-2</c:v>
                </c:pt>
                <c:pt idx="13">
                  <c:v>1.0828941063727839E-2</c:v>
                </c:pt>
                <c:pt idx="14">
                  <c:v>1.0828941063727839E-2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7D-4038-8FF1-ED51CFFED6A9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'Aruandesse2013-2015'!$G$30:$G$50</c15:sqref>
                  </c15:fullRef>
                </c:ext>
              </c:extLst>
              <c:f>('Aruandesse2013-2015'!$G$30:$G$36,'Aruandesse2013-2015'!$G$38,'Aruandesse2013-2015'!$G$40,'Aruandesse2013-2015'!$G$42,'Aruandesse2013-2015'!$G$44:$G$47,'Aruandesse2013-2015'!$G$50)</c:f>
              <c:numCache>
                <c:formatCode>0.00%</c:formatCode>
                <c:ptCount val="15"/>
                <c:pt idx="0">
                  <c:v>1.1433935921815949E-2</c:v>
                </c:pt>
                <c:pt idx="1">
                  <c:v>1.1433935921815949E-2</c:v>
                </c:pt>
                <c:pt idx="2">
                  <c:v>1.1433935921815949E-2</c:v>
                </c:pt>
                <c:pt idx="3">
                  <c:v>1.1433935921815949E-2</c:v>
                </c:pt>
                <c:pt idx="4">
                  <c:v>1.1433935921815949E-2</c:v>
                </c:pt>
                <c:pt idx="5">
                  <c:v>1.1433935921815949E-2</c:v>
                </c:pt>
                <c:pt idx="6">
                  <c:v>1.1433935921815949E-2</c:v>
                </c:pt>
                <c:pt idx="7">
                  <c:v>1.1433935921815949E-2</c:v>
                </c:pt>
                <c:pt idx="8">
                  <c:v>1.1433935921815949E-2</c:v>
                </c:pt>
                <c:pt idx="9">
                  <c:v>1.1433935921815949E-2</c:v>
                </c:pt>
                <c:pt idx="10">
                  <c:v>1.1433935921815949E-2</c:v>
                </c:pt>
                <c:pt idx="11">
                  <c:v>1.1433935921815949E-2</c:v>
                </c:pt>
                <c:pt idx="12">
                  <c:v>1.1433935921815949E-2</c:v>
                </c:pt>
                <c:pt idx="13">
                  <c:v>1.1433935921815949E-2</c:v>
                </c:pt>
                <c:pt idx="14">
                  <c:v>1.1433935921815949E-2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7D-4038-8FF1-ED51CFFED6A9}"/>
            </c:ext>
          </c:extLst>
        </c:ser>
        <c:ser>
          <c:idx val="1"/>
          <c:order val="4"/>
          <c:tx>
            <c:v>Eesmärk &lt;1%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'Aruandesse2014-2016'!$H$5:$H$25</c15:sqref>
                  </c15:fullRef>
                </c:ext>
              </c:extLst>
              <c:f>('Aruandesse2014-2016'!$H$5:$H$11,'Aruandesse2014-2016'!$H$13,'Aruandesse2014-2016'!$H$15,'Aruandesse2014-2016'!$H$17,'Aruandesse2014-2016'!$H$19:$H$22,'Aruandesse2014-2016'!$H$25)</c:f>
              <c:numCache>
                <c:formatCode>0.00%</c:formatCod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4D-419E-9C39-D83AC5B8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92883512916148636"/>
          <c:w val="0.9717949976084284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5777857615706765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'Aruandesse2013-2015'!$E$4</c:f>
              <c:strCache>
                <c:ptCount val="1"/>
                <c:pt idx="0">
                  <c:v>2013–2015
Enneagsed sünnid
(raseduskestus &lt;32) %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235-45D2-90A0-87B2C5C530FD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2AB-4312-BF05-F405994DD1E2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2AB-4312-BF05-F405994DD1E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2AB-4312-BF05-F405994DD1E2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'Aruandesse2013-2015'!$K$5:$K$26</c:f>
                <c:numCache>
                  <c:formatCode>General</c:formatCode>
                  <c:ptCount val="22"/>
                  <c:pt idx="0">
                    <c:v>2.4471649037627885E-3</c:v>
                  </c:pt>
                  <c:pt idx="1">
                    <c:v>2.1759392027530834E-3</c:v>
                  </c:pt>
                  <c:pt idx="2">
                    <c:v>3.411763107851129E-3</c:v>
                  </c:pt>
                  <c:pt idx="3">
                    <c:v>1.4164730728616712E-3</c:v>
                  </c:pt>
                  <c:pt idx="4">
                    <c:v>6.04836838288615E-3</c:v>
                  </c:pt>
                  <c:pt idx="5">
                    <c:v>2.8470155355682747E-3</c:v>
                  </c:pt>
                  <c:pt idx="6">
                    <c:v>2.6169934640522877E-3</c:v>
                  </c:pt>
                  <c:pt idx="7">
                    <c:v>0</c:v>
                  </c:pt>
                  <c:pt idx="8">
                    <c:v>6.9724304715840391E-3</c:v>
                  </c:pt>
                  <c:pt idx="9">
                    <c:v>5.9859395532194486E-3</c:v>
                  </c:pt>
                  <c:pt idx="10">
                    <c:v>6.0798143851508116E-3</c:v>
                  </c:pt>
                  <c:pt idx="11">
                    <c:v>0</c:v>
                  </c:pt>
                  <c:pt idx="12">
                    <c:v>4.0005998800239943E-3</c:v>
                  </c:pt>
                  <c:pt idx="13">
                    <c:v>5.9842105263157898E-3</c:v>
                  </c:pt>
                  <c:pt idx="14">
                    <c:v>5.3905109489051101E-3</c:v>
                  </c:pt>
                  <c:pt idx="15">
                    <c:v>7.633333333333334E-3</c:v>
                  </c:pt>
                  <c:pt idx="16">
                    <c:v>6.2919020715630899E-3</c:v>
                  </c:pt>
                  <c:pt idx="17">
                    <c:v>1.5028741328047572E-3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1.1734279918864101E-3</c:v>
                  </c:pt>
                </c:numCache>
              </c:numRef>
            </c:plus>
            <c:minus>
              <c:numRef>
                <c:f>'Aruandesse2013-2015'!$J$5:$J$26</c:f>
                <c:numCache>
                  <c:formatCode>General</c:formatCode>
                  <c:ptCount val="22"/>
                  <c:pt idx="0">
                    <c:v>2.2528350962372108E-3</c:v>
                  </c:pt>
                  <c:pt idx="1">
                    <c:v>1.8240607972469167E-3</c:v>
                  </c:pt>
                  <c:pt idx="2">
                    <c:v>2.9882368921488739E-3</c:v>
                  </c:pt>
                  <c:pt idx="3">
                    <c:v>1.3835269271383309E-3</c:v>
                  </c:pt>
                  <c:pt idx="4">
                    <c:v>3.7516316171138514E-3</c:v>
                  </c:pt>
                  <c:pt idx="5">
                    <c:v>1.5529844644317254E-3</c:v>
                  </c:pt>
                  <c:pt idx="6">
                    <c:v>1.783006535947713E-3</c:v>
                  </c:pt>
                  <c:pt idx="7">
                    <c:v>0</c:v>
                  </c:pt>
                  <c:pt idx="8">
                    <c:v>2.9275695284159613E-3</c:v>
                  </c:pt>
                  <c:pt idx="9">
                    <c:v>1.3140604467805519E-3</c:v>
                  </c:pt>
                  <c:pt idx="10">
                    <c:v>2.0201856148491879E-3</c:v>
                  </c:pt>
                  <c:pt idx="11">
                    <c:v>0</c:v>
                  </c:pt>
                  <c:pt idx="12">
                    <c:v>1.999400119976005E-3</c:v>
                  </c:pt>
                  <c:pt idx="13">
                    <c:v>1.3157894736842105E-3</c:v>
                  </c:pt>
                  <c:pt idx="14">
                    <c:v>3.0094890510948906E-3</c:v>
                  </c:pt>
                  <c:pt idx="15">
                    <c:v>1.6666666666666668E-3</c:v>
                  </c:pt>
                  <c:pt idx="16">
                    <c:v>3.2080979284369112E-3</c:v>
                  </c:pt>
                  <c:pt idx="17">
                    <c:v>1.0971258671952427E-3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9.265720081135906E-4</c:v>
                  </c:pt>
                </c:numCache>
              </c:numRef>
            </c:minus>
          </c:errBars>
          <c:cat>
            <c:multiLvlStrRef>
              <c:f>'Aruandesse2013-2015'!$A$5:$B$26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'Aruandesse2013-2015'!$E$5:$E$26</c:f>
              <c:numCache>
                <c:formatCode>0.00%</c:formatCode>
                <c:ptCount val="22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0</c:v>
                </c:pt>
                <c:pt idx="8">
                  <c:v>3.6275695284159614E-3</c:v>
                </c:pt>
                <c:pt idx="9">
                  <c:v>1.3140604467805519E-3</c:v>
                </c:pt>
                <c:pt idx="10">
                  <c:v>2.3201856148491878E-3</c:v>
                </c:pt>
                <c:pt idx="11">
                  <c:v>0</c:v>
                </c:pt>
                <c:pt idx="12">
                  <c:v>2.999400119976005E-3</c:v>
                </c:pt>
                <c:pt idx="13">
                  <c:v>1.3157894736842105E-3</c:v>
                </c:pt>
                <c:pt idx="14">
                  <c:v>5.1094890510948905E-3</c:v>
                </c:pt>
                <c:pt idx="15">
                  <c:v>1.6666666666666668E-3</c:v>
                </c:pt>
                <c:pt idx="16">
                  <c:v>4.7080979284369112E-3</c:v>
                </c:pt>
                <c:pt idx="17">
                  <c:v>3.0971258671952428E-3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3.3265720081135904E-3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F-48B1-8861-BEA55AB8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catAx>
        <c:axId val="1187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t-EE" sz="1050"/>
                  <a:t>Enneagsed sünnid</a:t>
                </a:r>
              </a:p>
              <a:p>
                <a:pPr>
                  <a:defRPr sz="1050"/>
                </a:pPr>
                <a:r>
                  <a:rPr lang="et-EE" sz="1050"/>
                  <a:t>(raseduskestus &lt;32) %</a:t>
                </a:r>
              </a:p>
            </c:rich>
          </c:tx>
          <c:layout>
            <c:manualLayout>
              <c:xMode val="edge"/>
              <c:yMode val="edge"/>
              <c:x val="0.41300573169798643"/>
              <c:y val="0.907721700525798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3.0000000000000006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560070</xdr:colOff>
      <xdr:row>25</xdr:row>
      <xdr:rowOff>114300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4217670" cy="4876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1: Väga enneaegsete sündide osamäär sündidest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osamäär sündidest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Periood: 01.01.2015-31.12.2017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sünnid, nii elusalt kui surnult sündinud, mis toimusid haiglas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-laps sündis elusalt või surnult (täidetud üks p.38 alajaotustest, 1-4)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22–31+6 rasedus nädalat (p.26)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0,5% raviasutustes, kus puudub vastsündinute intensiivravi võimalus ja on alla 1000 sünnituse.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525778</xdr:colOff>
      <xdr:row>2</xdr:row>
      <xdr:rowOff>11430</xdr:rowOff>
    </xdr:from>
    <xdr:to>
      <xdr:col>19</xdr:col>
      <xdr:colOff>15240</xdr:colOff>
      <xdr:row>28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D2003-0765-45F4-BB38-0F857775D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560070</xdr:colOff>
      <xdr:row>23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909C44-FF04-46C6-A7A6-17A472FF13FD}"/>
            </a:ext>
          </a:extLst>
        </xdr:cNvPr>
        <xdr:cNvSpPr/>
      </xdr:nvSpPr>
      <xdr:spPr>
        <a:xfrm>
          <a:off x="0" y="0"/>
          <a:ext cx="4215765" cy="40824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accent1">
                  <a:lumMod val="75000"/>
                </a:schemeClr>
              </a:solidFill>
            </a:rPr>
            <a:t>Sünnitusabi</a:t>
          </a:r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 indikaator 1: Väga enneaegsete sündide osamäär sündidest</a:t>
          </a:r>
        </a:p>
        <a:p>
          <a:pPr algn="l"/>
          <a:endParaRPr lang="et-EE" sz="1100" b="1" baseline="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Nimetus</a:t>
          </a:r>
        </a:p>
        <a:p>
          <a:pPr algn="l"/>
          <a:r>
            <a:rPr lang="et-EE" sz="1100" baseline="0"/>
            <a:t>Väga enneaegsete sündide osamäär sündidest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Andmete kirjeldus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Periood: 01.01.2014-31.12.2016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Kõik sünnid, nii elusalt kui surnult sündinud, mis toimusid haiglas</a:t>
          </a:r>
        </a:p>
        <a:p>
          <a:pPr algn="l"/>
          <a:r>
            <a:rPr lang="et-EE" sz="1100" baseline="0"/>
            <a:t>Tingimused EMSR sünnikaardil:</a:t>
          </a:r>
        </a:p>
        <a:p>
          <a:pPr algn="l"/>
          <a:r>
            <a:rPr lang="et-EE" sz="1100" baseline="0"/>
            <a:t>-laps sündis elusalt või surnult (täidetud üks p.38 alajaotustest, 1-4)</a:t>
          </a:r>
        </a:p>
        <a:p>
          <a:pPr algn="l"/>
          <a:r>
            <a:rPr lang="et-EE" sz="1100" baseline="0"/>
            <a:t>-raseduskestus 22–31+6 rasedus nädalat (p.26)</a:t>
          </a:r>
        </a:p>
        <a:p>
          <a:pPr algn="l"/>
          <a:r>
            <a:rPr lang="et-EE" b="1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1% raviasutustes, kus puudub vastsündinute intensiivravi võimalus ja on alla 1000 sünnituse.</a:t>
          </a:r>
          <a:endParaRPr lang="et-EE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aseline="0"/>
        </a:p>
        <a:p>
          <a:pPr algn="l"/>
          <a:r>
            <a:rPr lang="et-EE" sz="1100" baseline="0"/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Faili kirjeldus</a:t>
          </a:r>
        </a:p>
        <a:p>
          <a:pPr algn="l"/>
          <a:r>
            <a:rPr lang="et-EE" sz="1100" baseline="0"/>
            <a:t>Lehel </a:t>
          </a:r>
          <a:r>
            <a:rPr lang="et-EE" sz="1100" i="1" baseline="0"/>
            <a:t>"Aruandesse" </a:t>
          </a:r>
          <a:r>
            <a:rPr lang="et-EE" sz="1100" baseline="0"/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0</xdr:row>
      <xdr:rowOff>123825</xdr:rowOff>
    </xdr:from>
    <xdr:to>
      <xdr:col>17</xdr:col>
      <xdr:colOff>257175</xdr:colOff>
      <xdr:row>27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E6B433-EE50-4538-B6F9-351ACAF2A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38103</xdr:rowOff>
    </xdr:from>
    <xdr:to>
      <xdr:col>16</xdr:col>
      <xdr:colOff>171450</xdr:colOff>
      <xdr:row>27</xdr:row>
      <xdr:rowOff>184596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"/>
  <sheetViews>
    <sheetView tabSelected="1" workbookViewId="0">
      <selection activeCell="M21" sqref="M21"/>
    </sheetView>
  </sheetViews>
  <sheetFormatPr defaultRowHeight="14.4" x14ac:dyDescent="0.3"/>
  <sheetData>
    <row r="7" ht="1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F19" sqref="F19"/>
    </sheetView>
  </sheetViews>
  <sheetFormatPr defaultRowHeight="14.4" x14ac:dyDescent="0.3"/>
  <cols>
    <col min="1" max="1" width="21.33203125" customWidth="1"/>
    <col min="2" max="2" width="34.6640625" customWidth="1"/>
    <col min="3" max="3" width="10.44140625" customWidth="1"/>
    <col min="4" max="5" width="20.5546875" customWidth="1"/>
    <col min="6" max="6" width="15.109375" customWidth="1"/>
    <col min="8" max="9" width="9.109375" style="49"/>
    <col min="10" max="10" width="18.88671875" style="49" bestFit="1" customWidth="1"/>
    <col min="11" max="11" width="20.5546875" style="49" customWidth="1"/>
    <col min="12" max="12" width="9.109375" style="49"/>
    <col min="13" max="13" width="9.109375" style="46"/>
  </cols>
  <sheetData>
    <row r="1" spans="1:12" x14ac:dyDescent="0.3">
      <c r="A1" s="1" t="s">
        <v>82</v>
      </c>
      <c r="B1" s="2"/>
      <c r="C1" s="2"/>
      <c r="D1" s="2"/>
      <c r="E1" s="3"/>
      <c r="H1" s="55"/>
    </row>
    <row r="2" spans="1:12" x14ac:dyDescent="0.3">
      <c r="A2" s="18" t="s">
        <v>1</v>
      </c>
      <c r="B2" s="2"/>
      <c r="C2" s="2"/>
      <c r="D2" s="2"/>
      <c r="E2" s="3"/>
      <c r="H2" s="55"/>
    </row>
    <row r="3" spans="1:12" x14ac:dyDescent="0.3">
      <c r="A3" s="4"/>
      <c r="B3" s="4"/>
      <c r="C3" s="4"/>
      <c r="D3" s="4"/>
      <c r="H3" s="55"/>
    </row>
    <row r="4" spans="1:12" ht="46.95" customHeight="1" x14ac:dyDescent="0.3">
      <c r="A4" s="8"/>
      <c r="B4" s="8" t="s">
        <v>2</v>
      </c>
      <c r="C4" s="9" t="s">
        <v>4</v>
      </c>
      <c r="D4" s="12" t="s">
        <v>84</v>
      </c>
      <c r="E4" s="9" t="s">
        <v>85</v>
      </c>
      <c r="F4" s="16" t="s">
        <v>83</v>
      </c>
      <c r="H4" s="55"/>
      <c r="I4" s="50" t="s">
        <v>44</v>
      </c>
      <c r="J4" s="50" t="s">
        <v>45</v>
      </c>
      <c r="K4" s="50" t="s">
        <v>46</v>
      </c>
      <c r="L4" s="50" t="s">
        <v>47</v>
      </c>
    </row>
    <row r="5" spans="1:12" x14ac:dyDescent="0.3">
      <c r="A5" s="54"/>
      <c r="B5" t="s">
        <v>72</v>
      </c>
      <c r="C5" s="23">
        <v>1</v>
      </c>
      <c r="D5" s="23">
        <v>1</v>
      </c>
      <c r="E5" s="19">
        <f>D5/C5</f>
        <v>1</v>
      </c>
      <c r="F5" s="47" t="str">
        <f>ROUND(I5*100,2)&amp;-ROUND(J5*100,2)</f>
        <v>20,65-100</v>
      </c>
      <c r="H5" s="51">
        <v>5.0000000000000001E-3</v>
      </c>
      <c r="I5" s="52">
        <v>0.206549980734443</v>
      </c>
      <c r="J5" s="52">
        <v>0.99999999997934497</v>
      </c>
      <c r="K5" s="51">
        <f>E5-I5</f>
        <v>0.79345001926555703</v>
      </c>
      <c r="L5" s="51">
        <f>J5-E5</f>
        <v>-2.0655033239336262E-11</v>
      </c>
    </row>
    <row r="6" spans="1:12" x14ac:dyDescent="0.3">
      <c r="A6" s="64" t="s">
        <v>28</v>
      </c>
      <c r="B6" s="5" t="s">
        <v>56</v>
      </c>
      <c r="C6" s="23">
        <v>12477</v>
      </c>
      <c r="D6" s="23">
        <v>203</v>
      </c>
      <c r="E6" s="19">
        <f>D6/C6</f>
        <v>1.6269936683497636E-2</v>
      </c>
      <c r="F6" s="47" t="str">
        <f t="shared" ref="F6:F27" si="0">ROUND(I6*100,2)&amp;-ROUND(J6*100,2)</f>
        <v>1,42-1,86</v>
      </c>
      <c r="G6" s="21">
        <f t="shared" ref="G6:G26" si="1">$E$27</f>
        <v>1.0924491072717648E-2</v>
      </c>
      <c r="H6" s="51">
        <v>5.0000000000000001E-3</v>
      </c>
      <c r="I6" s="52">
        <v>1.4194329265001349E-2</v>
      </c>
      <c r="J6" s="52">
        <v>1.8643315942424174E-2</v>
      </c>
      <c r="K6" s="51">
        <f>E6-I6</f>
        <v>2.0756074184962864E-3</v>
      </c>
      <c r="L6" s="51">
        <f>J6-E6</f>
        <v>2.3733792589265383E-3</v>
      </c>
    </row>
    <row r="7" spans="1:12" x14ac:dyDescent="0.3">
      <c r="A7" s="64"/>
      <c r="B7" s="5" t="s">
        <v>57</v>
      </c>
      <c r="C7" s="23">
        <v>10240</v>
      </c>
      <c r="D7" s="23">
        <v>103</v>
      </c>
      <c r="E7" s="19">
        <f>D7/C7</f>
        <v>1.0058593750000001E-2</v>
      </c>
      <c r="F7" s="47" t="str">
        <f t="shared" si="0"/>
        <v>0,83-1,22</v>
      </c>
      <c r="G7" s="21">
        <f t="shared" si="1"/>
        <v>1.0924491072717648E-2</v>
      </c>
      <c r="H7" s="51">
        <v>5.0000000000000001E-3</v>
      </c>
      <c r="I7" s="52">
        <v>8.3012421699027606E-3</v>
      </c>
      <c r="J7" s="52">
        <v>1.218340163930561E-2</v>
      </c>
      <c r="K7" s="51">
        <f t="shared" ref="K7:K27" si="2">E7-I7</f>
        <v>1.7573515800972401E-3</v>
      </c>
      <c r="L7" s="51">
        <f t="shared" ref="L7:L27" si="3">J7-E7</f>
        <v>2.1248078893056094E-3</v>
      </c>
    </row>
    <row r="8" spans="1:12" x14ac:dyDescent="0.3">
      <c r="A8" s="64"/>
      <c r="B8" s="5" t="s">
        <v>58</v>
      </c>
      <c r="C8" s="23">
        <v>7494</v>
      </c>
      <c r="D8" s="23">
        <v>124</v>
      </c>
      <c r="E8" s="19">
        <f>D8/C8</f>
        <v>1.6546570589805177E-2</v>
      </c>
      <c r="F8" s="47" t="str">
        <f t="shared" si="0"/>
        <v>1,39-1,97</v>
      </c>
      <c r="G8" s="21">
        <f t="shared" si="1"/>
        <v>1.0924491072717648E-2</v>
      </c>
      <c r="H8" s="51">
        <v>5.0000000000000001E-3</v>
      </c>
      <c r="I8" s="52">
        <v>1.3896238465943426E-2</v>
      </c>
      <c r="J8" s="52">
        <v>1.9692287659843724E-2</v>
      </c>
      <c r="K8" s="51">
        <f t="shared" si="2"/>
        <v>2.6503321238617508E-3</v>
      </c>
      <c r="L8" s="51">
        <f t="shared" si="3"/>
        <v>3.1457170700385471E-3</v>
      </c>
    </row>
    <row r="9" spans="1:12" x14ac:dyDescent="0.3">
      <c r="A9" s="65"/>
      <c r="B9" s="8" t="s">
        <v>14</v>
      </c>
      <c r="C9" s="24">
        <v>30211</v>
      </c>
      <c r="D9" s="14">
        <v>430</v>
      </c>
      <c r="E9" s="20">
        <f>D9/C9</f>
        <v>1.4233226308298302E-2</v>
      </c>
      <c r="F9" s="48" t="str">
        <f t="shared" si="0"/>
        <v>1,3-1,56</v>
      </c>
      <c r="G9" s="21">
        <f t="shared" si="1"/>
        <v>1.0924491072717648E-2</v>
      </c>
      <c r="H9" s="51">
        <v>5.0000000000000001E-3</v>
      </c>
      <c r="I9" s="52">
        <v>1.2957960239871754E-2</v>
      </c>
      <c r="J9" s="52">
        <v>1.5632010845227376E-2</v>
      </c>
      <c r="K9" s="51">
        <f t="shared" si="2"/>
        <v>1.275266068426548E-3</v>
      </c>
      <c r="L9" s="51">
        <f t="shared" si="3"/>
        <v>1.3987845369290743E-3</v>
      </c>
    </row>
    <row r="10" spans="1:12" x14ac:dyDescent="0.3">
      <c r="A10" s="59" t="s">
        <v>27</v>
      </c>
      <c r="B10" s="5" t="s">
        <v>59</v>
      </c>
      <c r="C10" s="23">
        <v>1437</v>
      </c>
      <c r="D10" s="23">
        <v>6</v>
      </c>
      <c r="E10" s="19">
        <f t="shared" ref="E10:E22" si="4">D10/C10</f>
        <v>4.1753653444676405E-3</v>
      </c>
      <c r="F10" s="47" t="str">
        <f t="shared" si="0"/>
        <v>0,19-0,91</v>
      </c>
      <c r="G10" s="21">
        <f t="shared" si="1"/>
        <v>1.0924491072717648E-2</v>
      </c>
      <c r="H10" s="51">
        <v>5.0000000000000001E-3</v>
      </c>
      <c r="I10" s="52">
        <v>1.9149726920547547E-3</v>
      </c>
      <c r="J10" s="52">
        <v>9.0796050088721141E-3</v>
      </c>
      <c r="K10" s="51">
        <f t="shared" si="2"/>
        <v>2.2603926524128858E-3</v>
      </c>
      <c r="L10" s="51">
        <f t="shared" si="3"/>
        <v>4.9042396644044736E-3</v>
      </c>
    </row>
    <row r="11" spans="1:12" x14ac:dyDescent="0.3">
      <c r="A11" s="60"/>
      <c r="B11" s="5" t="s">
        <v>60</v>
      </c>
      <c r="C11" s="23">
        <v>2422</v>
      </c>
      <c r="D11" s="23">
        <v>3</v>
      </c>
      <c r="E11" s="19">
        <f t="shared" si="4"/>
        <v>1.2386457473162675E-3</v>
      </c>
      <c r="F11" s="47" t="str">
        <f t="shared" si="0"/>
        <v>0,04-0,36</v>
      </c>
      <c r="G11" s="21">
        <f t="shared" si="1"/>
        <v>1.0924491072717648E-2</v>
      </c>
      <c r="H11" s="51">
        <v>5.0000000000000001E-3</v>
      </c>
      <c r="I11" s="52">
        <v>4.2133959952741953E-4</v>
      </c>
      <c r="J11" s="52">
        <v>3.6355797962471636E-3</v>
      </c>
      <c r="K11" s="51">
        <f t="shared" si="2"/>
        <v>8.1730614778884796E-4</v>
      </c>
      <c r="L11" s="51">
        <f t="shared" si="3"/>
        <v>2.3969340489308961E-3</v>
      </c>
    </row>
    <row r="12" spans="1:12" x14ac:dyDescent="0.3">
      <c r="A12" s="61"/>
      <c r="B12" s="7" t="s">
        <v>16</v>
      </c>
      <c r="C12" s="8">
        <v>3859</v>
      </c>
      <c r="D12" s="14">
        <v>9</v>
      </c>
      <c r="E12" s="20">
        <f>D12/C12</f>
        <v>2.3322104172065301E-3</v>
      </c>
      <c r="F12" s="48" t="str">
        <f t="shared" si="0"/>
        <v>0,12-0,44</v>
      </c>
      <c r="G12" s="21">
        <f t="shared" si="1"/>
        <v>1.0924491072717648E-2</v>
      </c>
      <c r="H12" s="51">
        <v>5.0000000000000001E-3</v>
      </c>
      <c r="I12" s="52">
        <v>1.2274905093602414E-3</v>
      </c>
      <c r="J12" s="52">
        <v>4.4267522347828155E-3</v>
      </c>
      <c r="K12" s="51">
        <f t="shared" si="2"/>
        <v>1.1047199078462887E-3</v>
      </c>
      <c r="L12" s="51">
        <f t="shared" si="3"/>
        <v>2.0945418175762854E-3</v>
      </c>
    </row>
    <row r="13" spans="1:12" x14ac:dyDescent="0.3">
      <c r="A13" s="59" t="s">
        <v>26</v>
      </c>
      <c r="B13" s="5" t="s">
        <v>61</v>
      </c>
      <c r="C13" s="23">
        <v>139</v>
      </c>
      <c r="D13" s="23">
        <v>0</v>
      </c>
      <c r="E13" s="56" t="s">
        <v>86</v>
      </c>
      <c r="F13" s="56" t="s">
        <v>86</v>
      </c>
      <c r="G13" s="21">
        <f t="shared" si="1"/>
        <v>1.0924491072717648E-2</v>
      </c>
      <c r="H13" s="51">
        <v>5.0000000000000001E-3</v>
      </c>
      <c r="I13" s="52">
        <v>7.0007699468999026E-13</v>
      </c>
      <c r="J13" s="52">
        <v>2.6893057895442867E-2</v>
      </c>
      <c r="K13" s="51" t="e">
        <f t="shared" si="2"/>
        <v>#VALUE!</v>
      </c>
      <c r="L13" s="51" t="e">
        <f t="shared" si="3"/>
        <v>#VALUE!</v>
      </c>
    </row>
    <row r="14" spans="1:12" x14ac:dyDescent="0.3">
      <c r="A14" s="60"/>
      <c r="B14" s="5" t="s">
        <v>62</v>
      </c>
      <c r="C14" s="23">
        <v>857</v>
      </c>
      <c r="D14" s="23">
        <v>4</v>
      </c>
      <c r="E14" s="19">
        <f t="shared" si="4"/>
        <v>4.6674445740956822E-3</v>
      </c>
      <c r="F14" s="47" t="str">
        <f t="shared" si="0"/>
        <v>0,18-1,19</v>
      </c>
      <c r="G14" s="21">
        <f t="shared" si="1"/>
        <v>1.0924491072717648E-2</v>
      </c>
      <c r="H14" s="51">
        <v>5.0000000000000001E-3</v>
      </c>
      <c r="I14" s="52">
        <v>1.8165334341041111E-3</v>
      </c>
      <c r="J14" s="52">
        <v>1.1939127722211007E-2</v>
      </c>
      <c r="K14" s="51">
        <f t="shared" si="2"/>
        <v>2.8509111399915711E-3</v>
      </c>
      <c r="L14" s="51">
        <f t="shared" si="3"/>
        <v>7.2716831481153248E-3</v>
      </c>
    </row>
    <row r="15" spans="1:12" x14ac:dyDescent="0.3">
      <c r="A15" s="60"/>
      <c r="B15" s="5" t="s">
        <v>64</v>
      </c>
      <c r="C15" s="23">
        <v>739</v>
      </c>
      <c r="D15" s="23">
        <v>1</v>
      </c>
      <c r="E15" s="19">
        <f t="shared" si="4"/>
        <v>1.3531799729364006E-3</v>
      </c>
      <c r="F15" s="47" t="str">
        <f t="shared" si="0"/>
        <v>0,02-0,76</v>
      </c>
      <c r="G15" s="21">
        <f t="shared" si="1"/>
        <v>1.0924491072717648E-2</v>
      </c>
      <c r="H15" s="51">
        <v>5.0000000000000001E-3</v>
      </c>
      <c r="I15" s="52">
        <v>2.3891012278445166E-4</v>
      </c>
      <c r="J15" s="52">
        <v>7.6247373021903859E-3</v>
      </c>
      <c r="K15" s="51">
        <f t="shared" si="2"/>
        <v>1.114269850151949E-3</v>
      </c>
      <c r="L15" s="51">
        <f t="shared" si="3"/>
        <v>6.2715573292539857E-3</v>
      </c>
    </row>
    <row r="16" spans="1:12" x14ac:dyDescent="0.3">
      <c r="A16" s="60"/>
      <c r="B16" s="5" t="s">
        <v>65</v>
      </c>
      <c r="C16" s="23">
        <v>815</v>
      </c>
      <c r="D16" s="23">
        <v>1</v>
      </c>
      <c r="E16" s="19">
        <f t="shared" si="4"/>
        <v>1.2269938650306749E-3</v>
      </c>
      <c r="F16" s="47" t="str">
        <f t="shared" si="0"/>
        <v>0,02-0,69</v>
      </c>
      <c r="G16" s="21">
        <f t="shared" si="1"/>
        <v>1.0924491072717648E-2</v>
      </c>
      <c r="H16" s="51">
        <v>5.0000000000000001E-3</v>
      </c>
      <c r="I16" s="52">
        <v>2.1662800833747452E-4</v>
      </c>
      <c r="J16" s="52">
        <v>6.9171623615754147E-3</v>
      </c>
      <c r="K16" s="51">
        <f t="shared" si="2"/>
        <v>1.0103658566932004E-3</v>
      </c>
      <c r="L16" s="51">
        <f t="shared" si="3"/>
        <v>5.69016849654474E-3</v>
      </c>
    </row>
    <row r="17" spans="1:12" x14ac:dyDescent="0.3">
      <c r="A17" s="60"/>
      <c r="B17" s="5" t="s">
        <v>63</v>
      </c>
      <c r="C17" s="23">
        <v>2</v>
      </c>
      <c r="D17" s="23">
        <v>0</v>
      </c>
      <c r="E17" s="56" t="s">
        <v>86</v>
      </c>
      <c r="F17" s="56" t="s">
        <v>86</v>
      </c>
      <c r="G17" s="21">
        <f t="shared" si="1"/>
        <v>1.0924491072717648E-2</v>
      </c>
      <c r="H17" s="51">
        <v>5.0000000000000001E-3</v>
      </c>
      <c r="I17" s="52">
        <v>1.7119058564123158E-11</v>
      </c>
      <c r="J17" s="52">
        <v>0.65761885702916056</v>
      </c>
      <c r="K17" s="51" t="e">
        <f t="shared" si="2"/>
        <v>#VALUE!</v>
      </c>
      <c r="L17" s="51" t="e">
        <f t="shared" si="3"/>
        <v>#VALUE!</v>
      </c>
    </row>
    <row r="18" spans="1:12" x14ac:dyDescent="0.3">
      <c r="A18" s="60"/>
      <c r="B18" s="5" t="s">
        <v>66</v>
      </c>
      <c r="C18" s="23">
        <v>1427</v>
      </c>
      <c r="D18" s="23">
        <v>1</v>
      </c>
      <c r="E18" s="19">
        <f t="shared" si="4"/>
        <v>7.0077084793272596E-4</v>
      </c>
      <c r="F18" s="47" t="str">
        <f t="shared" si="0"/>
        <v>0,01-0,4</v>
      </c>
      <c r="G18" s="21">
        <f t="shared" si="1"/>
        <v>1.0924491072717648E-2</v>
      </c>
      <c r="H18" s="51">
        <v>5.0000000000000001E-3</v>
      </c>
      <c r="I18" s="52">
        <v>1.237143266629274E-4</v>
      </c>
      <c r="J18" s="52">
        <v>3.9588087437674073E-3</v>
      </c>
      <c r="K18" s="51">
        <f t="shared" si="2"/>
        <v>5.7705652126979854E-4</v>
      </c>
      <c r="L18" s="51">
        <f t="shared" si="3"/>
        <v>3.2580378958346813E-3</v>
      </c>
    </row>
    <row r="19" spans="1:12" x14ac:dyDescent="0.3">
      <c r="A19" s="60"/>
      <c r="B19" s="5" t="s">
        <v>67</v>
      </c>
      <c r="C19" s="23">
        <v>713</v>
      </c>
      <c r="D19" s="23">
        <v>0</v>
      </c>
      <c r="E19" s="56" t="s">
        <v>86</v>
      </c>
      <c r="F19" s="56" t="s">
        <v>86</v>
      </c>
      <c r="G19" s="21">
        <f t="shared" si="1"/>
        <v>1.0924491072717648E-2</v>
      </c>
      <c r="H19" s="51">
        <v>5.0000000000000001E-3</v>
      </c>
      <c r="I19" s="52">
        <v>1.3950087459697544E-13</v>
      </c>
      <c r="J19" s="52">
        <v>5.358846420403616E-3</v>
      </c>
      <c r="K19" s="51" t="e">
        <f t="shared" si="2"/>
        <v>#VALUE!</v>
      </c>
      <c r="L19" s="51" t="e">
        <f t="shared" si="3"/>
        <v>#VALUE!</v>
      </c>
    </row>
    <row r="20" spans="1:12" x14ac:dyDescent="0.3">
      <c r="A20" s="60"/>
      <c r="B20" s="5" t="s">
        <v>68</v>
      </c>
      <c r="C20" s="23">
        <v>1271</v>
      </c>
      <c r="D20" s="23">
        <v>4</v>
      </c>
      <c r="E20" s="19">
        <f t="shared" si="4"/>
        <v>3.1471282454760031E-3</v>
      </c>
      <c r="F20" s="47" t="str">
        <f t="shared" si="0"/>
        <v>0,12-0,81</v>
      </c>
      <c r="G20" s="21">
        <f t="shared" si="1"/>
        <v>1.0924491072717648E-2</v>
      </c>
      <c r="H20" s="51">
        <v>5.0000000000000001E-3</v>
      </c>
      <c r="I20" s="52">
        <v>1.2245187355227696E-3</v>
      </c>
      <c r="J20" s="52">
        <v>8.0640428068899303E-3</v>
      </c>
      <c r="K20" s="51">
        <f t="shared" si="2"/>
        <v>1.9226095099532335E-3</v>
      </c>
      <c r="L20" s="51">
        <f t="shared" si="3"/>
        <v>4.9169145614139272E-3</v>
      </c>
    </row>
    <row r="21" spans="1:12" x14ac:dyDescent="0.3">
      <c r="A21" s="60"/>
      <c r="B21" s="5" t="s">
        <v>69</v>
      </c>
      <c r="C21" s="23">
        <v>463</v>
      </c>
      <c r="D21" s="23">
        <v>1</v>
      </c>
      <c r="E21" s="19">
        <f t="shared" si="4"/>
        <v>2.1598272138228943E-3</v>
      </c>
      <c r="F21" s="47" t="str">
        <f t="shared" si="0"/>
        <v>0,04-1,21</v>
      </c>
      <c r="G21" s="21">
        <f t="shared" si="1"/>
        <v>1.0924491072717648E-2</v>
      </c>
      <c r="H21" s="51">
        <v>5.0000000000000001E-3</v>
      </c>
      <c r="I21" s="52">
        <v>3.813654200833482E-4</v>
      </c>
      <c r="J21" s="52">
        <v>1.2131326602146639E-2</v>
      </c>
      <c r="K21" s="51">
        <f t="shared" si="2"/>
        <v>1.7784617937395462E-3</v>
      </c>
      <c r="L21" s="51">
        <f t="shared" si="3"/>
        <v>9.9714993883237447E-3</v>
      </c>
    </row>
    <row r="22" spans="1:12" x14ac:dyDescent="0.3">
      <c r="A22" s="60"/>
      <c r="B22" s="5" t="s">
        <v>70</v>
      </c>
      <c r="C22" s="23">
        <v>1009</v>
      </c>
      <c r="D22" s="23">
        <v>2</v>
      </c>
      <c r="E22" s="19">
        <f t="shared" si="4"/>
        <v>1.9821605550049554E-3</v>
      </c>
      <c r="F22" s="47" t="str">
        <f t="shared" si="0"/>
        <v>0,05-0,72</v>
      </c>
      <c r="G22" s="21">
        <f t="shared" si="1"/>
        <v>1.0924491072717648E-2</v>
      </c>
      <c r="H22" s="51">
        <v>5.0000000000000001E-3</v>
      </c>
      <c r="I22" s="52">
        <v>5.4374958246980552E-4</v>
      </c>
      <c r="J22" s="52">
        <v>7.1982748524802862E-3</v>
      </c>
      <c r="K22" s="51">
        <f t="shared" si="2"/>
        <v>1.4384109725351498E-3</v>
      </c>
      <c r="L22" s="51">
        <f t="shared" si="3"/>
        <v>5.2161142974753308E-3</v>
      </c>
    </row>
    <row r="23" spans="1:12" x14ac:dyDescent="0.3">
      <c r="A23" s="61"/>
      <c r="B23" s="7" t="s">
        <v>24</v>
      </c>
      <c r="C23" s="8">
        <v>7435</v>
      </c>
      <c r="D23" s="14">
        <v>14</v>
      </c>
      <c r="E23" s="20">
        <f>D23/C23</f>
        <v>1.8829858776059181E-3</v>
      </c>
      <c r="F23" s="48" t="str">
        <f t="shared" si="0"/>
        <v>0,11-0,32</v>
      </c>
      <c r="G23" s="21">
        <f t="shared" si="1"/>
        <v>1.0924491072717648E-2</v>
      </c>
      <c r="H23" s="51">
        <v>5.0000000000000001E-3</v>
      </c>
      <c r="I23" s="52">
        <v>1.1220225425408847E-3</v>
      </c>
      <c r="J23" s="52">
        <v>3.1584078773195046E-3</v>
      </c>
      <c r="K23" s="51">
        <f t="shared" si="2"/>
        <v>7.6096333506503336E-4</v>
      </c>
      <c r="L23" s="51">
        <f t="shared" si="3"/>
        <v>1.2754219997135865E-3</v>
      </c>
    </row>
    <row r="24" spans="1:12" x14ac:dyDescent="0.3">
      <c r="A24" s="62" t="s">
        <v>42</v>
      </c>
      <c r="B24" s="5" t="s">
        <v>71</v>
      </c>
      <c r="C24" s="23">
        <v>53</v>
      </c>
      <c r="D24" s="23">
        <v>1</v>
      </c>
      <c r="E24" s="19">
        <f>D24/C24</f>
        <v>1.8867924528301886E-2</v>
      </c>
      <c r="F24" s="47" t="str">
        <f t="shared" si="0"/>
        <v>0,33-9,94</v>
      </c>
      <c r="G24" s="21">
        <f t="shared" si="1"/>
        <v>1.0924491072717648E-2</v>
      </c>
      <c r="H24" s="51">
        <v>5.0000000000000001E-3</v>
      </c>
      <c r="I24" s="52">
        <v>3.338462905410245E-3</v>
      </c>
      <c r="J24" s="52">
        <v>9.9428864469459519E-2</v>
      </c>
      <c r="K24" s="51">
        <f t="shared" si="2"/>
        <v>1.5529461622891641E-2</v>
      </c>
      <c r="L24" s="51">
        <f t="shared" si="3"/>
        <v>8.0560939941157636E-2</v>
      </c>
    </row>
    <row r="25" spans="1:12" x14ac:dyDescent="0.3">
      <c r="A25" s="63"/>
      <c r="B25" s="11" t="s">
        <v>49</v>
      </c>
      <c r="C25" s="8">
        <v>53</v>
      </c>
      <c r="D25" s="14">
        <v>1</v>
      </c>
      <c r="E25" s="20">
        <f>D25/C25</f>
        <v>1.8867924528301886E-2</v>
      </c>
      <c r="F25" s="48" t="str">
        <f t="shared" si="0"/>
        <v>0,33-9,94</v>
      </c>
      <c r="G25" s="21">
        <f t="shared" si="1"/>
        <v>1.0924491072717648E-2</v>
      </c>
      <c r="H25" s="51">
        <v>5.0000000000000001E-3</v>
      </c>
      <c r="I25" s="52">
        <v>3.338462905410245E-3</v>
      </c>
      <c r="J25" s="52">
        <v>9.9428864469459519E-2</v>
      </c>
      <c r="K25" s="51">
        <f t="shared" si="2"/>
        <v>1.5529461622891641E-2</v>
      </c>
      <c r="L25" s="51">
        <f t="shared" si="3"/>
        <v>8.0560939941157636E-2</v>
      </c>
    </row>
    <row r="26" spans="1:12" ht="43.2" x14ac:dyDescent="0.3">
      <c r="A26" s="27" t="s">
        <v>55</v>
      </c>
      <c r="B26" s="28" t="s">
        <v>50</v>
      </c>
      <c r="C26" s="24">
        <v>11347</v>
      </c>
      <c r="D26" s="24">
        <v>24</v>
      </c>
      <c r="E26" s="20">
        <f>D26/C26</f>
        <v>2.1150965012778707E-3</v>
      </c>
      <c r="F26" s="48" t="str">
        <f t="shared" si="0"/>
        <v>0,14-0,31</v>
      </c>
      <c r="G26" s="21">
        <f t="shared" si="1"/>
        <v>1.0924491072717648E-2</v>
      </c>
      <c r="H26" s="51">
        <v>5.0000000000000001E-3</v>
      </c>
      <c r="I26" s="52">
        <v>1.4218026094244434E-3</v>
      </c>
      <c r="J26" s="52">
        <v>3.145386832997709E-3</v>
      </c>
      <c r="K26" s="51">
        <f t="shared" si="2"/>
        <v>6.9329389185342725E-4</v>
      </c>
      <c r="L26" s="51">
        <f t="shared" si="3"/>
        <v>1.0302903317198383E-3</v>
      </c>
    </row>
    <row r="27" spans="1:12" x14ac:dyDescent="0.3">
      <c r="A27" s="6"/>
      <c r="B27" s="8" t="s">
        <v>29</v>
      </c>
      <c r="C27" s="24">
        <v>41558</v>
      </c>
      <c r="D27" s="14">
        <v>454</v>
      </c>
      <c r="E27" s="20">
        <f>D27/C27</f>
        <v>1.0924491072717648E-2</v>
      </c>
      <c r="F27" s="48" t="str">
        <f t="shared" si="0"/>
        <v>1-1,2</v>
      </c>
      <c r="H27" s="51">
        <v>5.0000000000000001E-3</v>
      </c>
      <c r="I27" s="52">
        <v>9.9693287726460317E-3</v>
      </c>
      <c r="J27" s="52">
        <v>1.1970061098905102E-2</v>
      </c>
      <c r="K27" s="51">
        <f t="shared" si="2"/>
        <v>9.5516230007161584E-4</v>
      </c>
      <c r="L27" s="51">
        <f t="shared" si="3"/>
        <v>1.0455700261874541E-3</v>
      </c>
    </row>
    <row r="28" spans="1:12" x14ac:dyDescent="0.3">
      <c r="G28" s="10"/>
      <c r="H28" s="53"/>
      <c r="I28" s="53"/>
      <c r="J28" s="53"/>
    </row>
  </sheetData>
  <mergeCells count="4">
    <mergeCell ref="A10:A12"/>
    <mergeCell ref="A13:A23"/>
    <mergeCell ref="A24:A25"/>
    <mergeCell ref="A6:A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2B1E-B9FD-4BB4-A68B-BD06997A50FF}">
  <dimension ref="A1"/>
  <sheetViews>
    <sheetView workbookViewId="0">
      <selection activeCell="F31" sqref="F3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F5" sqref="F5:F26"/>
    </sheetView>
  </sheetViews>
  <sheetFormatPr defaultRowHeight="14.4" x14ac:dyDescent="0.3"/>
  <cols>
    <col min="1" max="1" width="21.33203125" customWidth="1"/>
    <col min="2" max="2" width="8.88671875" customWidth="1"/>
    <col min="3" max="3" width="10.44140625" customWidth="1"/>
    <col min="4" max="5" width="20.5546875" customWidth="1"/>
    <col min="6" max="6" width="15.109375" customWidth="1"/>
    <col min="10" max="10" width="18.88671875" bestFit="1" customWidth="1"/>
    <col min="11" max="11" width="20.5546875" customWidth="1"/>
  </cols>
  <sheetData>
    <row r="1" spans="1:12" x14ac:dyDescent="0.3">
      <c r="A1" s="1" t="s">
        <v>81</v>
      </c>
      <c r="B1" s="2"/>
      <c r="C1" s="2"/>
      <c r="D1" s="2"/>
      <c r="E1" s="3"/>
    </row>
    <row r="2" spans="1:12" x14ac:dyDescent="0.3">
      <c r="A2" s="18" t="s">
        <v>1</v>
      </c>
      <c r="B2" s="2"/>
      <c r="C2" s="2"/>
      <c r="D2" s="2"/>
      <c r="E2" s="3"/>
    </row>
    <row r="3" spans="1:12" x14ac:dyDescent="0.3">
      <c r="A3" s="4"/>
      <c r="B3" s="4"/>
      <c r="C3" s="4"/>
      <c r="D3" s="4"/>
    </row>
    <row r="4" spans="1:12" ht="39" customHeight="1" x14ac:dyDescent="0.3">
      <c r="A4" s="8"/>
      <c r="B4" s="8" t="s">
        <v>2</v>
      </c>
      <c r="C4" s="9" t="s">
        <v>4</v>
      </c>
      <c r="D4" s="12" t="s">
        <v>5</v>
      </c>
      <c r="E4" s="9" t="s">
        <v>78</v>
      </c>
      <c r="F4" s="16" t="s">
        <v>43</v>
      </c>
      <c r="I4" s="45" t="s">
        <v>44</v>
      </c>
      <c r="J4" s="45" t="s">
        <v>45</v>
      </c>
      <c r="K4" s="45" t="s">
        <v>46</v>
      </c>
      <c r="L4" s="45" t="s">
        <v>47</v>
      </c>
    </row>
    <row r="5" spans="1:12" x14ac:dyDescent="0.3">
      <c r="A5" s="66" t="s">
        <v>28</v>
      </c>
      <c r="B5" s="5" t="s">
        <v>56</v>
      </c>
      <c r="C5" s="23">
        <v>12182</v>
      </c>
      <c r="D5" s="23">
        <v>192</v>
      </c>
      <c r="E5" s="19">
        <f>D5/C5</f>
        <v>1.5760958791659826E-2</v>
      </c>
      <c r="F5" s="17" t="s">
        <v>87</v>
      </c>
      <c r="G5" s="21">
        <f t="shared" ref="G5:G25" si="0">$E$26</f>
        <v>1.0828941063727839E-2</v>
      </c>
      <c r="H5" s="21">
        <v>0.01</v>
      </c>
      <c r="I5" s="21">
        <f>LEFT(F5,4)%</f>
        <v>1.3600000000000001E-2</v>
      </c>
      <c r="J5" s="21">
        <f>RIGHT(F5,4)%</f>
        <v>1.8100000000000002E-2</v>
      </c>
      <c r="K5" s="21">
        <f>E5-I5</f>
        <v>2.1609587916598255E-3</v>
      </c>
      <c r="L5" s="21">
        <f>J5-E5</f>
        <v>2.339041208340175E-3</v>
      </c>
    </row>
    <row r="6" spans="1:12" x14ac:dyDescent="0.3">
      <c r="A6" s="67"/>
      <c r="B6" s="5" t="s">
        <v>57</v>
      </c>
      <c r="C6" s="23">
        <v>10391</v>
      </c>
      <c r="D6" s="23">
        <v>100</v>
      </c>
      <c r="E6" s="19">
        <f>D6/C6</f>
        <v>9.6237128284092002E-3</v>
      </c>
      <c r="F6" s="17" t="s">
        <v>88</v>
      </c>
      <c r="G6" s="21">
        <f t="shared" si="0"/>
        <v>1.0828941063727839E-2</v>
      </c>
      <c r="H6" s="21">
        <v>0.01</v>
      </c>
      <c r="I6" s="21">
        <f t="shared" ref="I6:I26" si="1">LEFT(F6,4)%</f>
        <v>7.8000000000000005E-3</v>
      </c>
      <c r="J6" s="21">
        <f t="shared" ref="J6:J26" si="2">RIGHT(F6,4)%</f>
        <v>1.1699999999999999E-2</v>
      </c>
      <c r="K6" s="21">
        <f t="shared" ref="K6:K26" si="3">E6-I6</f>
        <v>1.8237128284091996E-3</v>
      </c>
      <c r="L6" s="21">
        <f t="shared" ref="L6:L26" si="4">J6-E6</f>
        <v>2.0762871715907984E-3</v>
      </c>
    </row>
    <row r="7" spans="1:12" x14ac:dyDescent="0.3">
      <c r="A7" s="67"/>
      <c r="B7" s="5" t="s">
        <v>58</v>
      </c>
      <c r="C7" s="23">
        <v>7412</v>
      </c>
      <c r="D7" s="23">
        <v>125</v>
      </c>
      <c r="E7" s="19">
        <f>D7/C7</f>
        <v>1.6864543982730709E-2</v>
      </c>
      <c r="F7" s="17" t="s">
        <v>89</v>
      </c>
      <c r="G7" s="21">
        <f t="shared" si="0"/>
        <v>1.0828941063727839E-2</v>
      </c>
      <c r="H7" s="21">
        <v>0.01</v>
      </c>
      <c r="I7" s="21">
        <f t="shared" si="1"/>
        <v>1.41E-2</v>
      </c>
      <c r="J7" s="21">
        <f t="shared" si="2"/>
        <v>2.0099999999999996E-2</v>
      </c>
      <c r="K7" s="21">
        <f t="shared" si="3"/>
        <v>2.7645439827307088E-3</v>
      </c>
      <c r="L7" s="21">
        <f t="shared" si="4"/>
        <v>3.2354560172692878E-3</v>
      </c>
    </row>
    <row r="8" spans="1:12" x14ac:dyDescent="0.3">
      <c r="A8" s="68"/>
      <c r="B8" s="8" t="s">
        <v>14</v>
      </c>
      <c r="C8" s="24">
        <v>29985</v>
      </c>
      <c r="D8" s="14">
        <v>417</v>
      </c>
      <c r="E8" s="20">
        <f>D8/C8</f>
        <v>1.3906953476738369E-2</v>
      </c>
      <c r="F8" s="22" t="s">
        <v>73</v>
      </c>
      <c r="G8" s="21">
        <f t="shared" si="0"/>
        <v>1.0828941063727839E-2</v>
      </c>
      <c r="H8" s="21">
        <v>0.01</v>
      </c>
      <c r="I8" s="21">
        <f t="shared" si="1"/>
        <v>1.26E-2</v>
      </c>
      <c r="J8" s="21">
        <f t="shared" si="2"/>
        <v>1.5300000000000001E-2</v>
      </c>
      <c r="K8" s="21">
        <f t="shared" si="3"/>
        <v>1.3069534767383689E-3</v>
      </c>
      <c r="L8" s="21">
        <f t="shared" si="4"/>
        <v>1.3930465232616322E-3</v>
      </c>
    </row>
    <row r="9" spans="1:12" x14ac:dyDescent="0.3">
      <c r="A9" s="59" t="s">
        <v>27</v>
      </c>
      <c r="B9" s="5" t="s">
        <v>59</v>
      </c>
      <c r="C9" s="23">
        <v>1448</v>
      </c>
      <c r="D9" s="23">
        <v>13</v>
      </c>
      <c r="E9" s="19">
        <f t="shared" ref="E9:E21" si="5">D9/C9</f>
        <v>8.9779005524861875E-3</v>
      </c>
      <c r="F9" s="17" t="s">
        <v>90</v>
      </c>
      <c r="G9" s="21">
        <f t="shared" si="0"/>
        <v>1.0828941063727839E-2</v>
      </c>
      <c r="H9" s="21">
        <v>0.01</v>
      </c>
      <c r="I9" s="21">
        <f t="shared" si="1"/>
        <v>4.7999999999999996E-3</v>
      </c>
      <c r="J9" s="21">
        <f t="shared" si="2"/>
        <v>1.5300000000000001E-2</v>
      </c>
      <c r="K9" s="21">
        <f t="shared" si="3"/>
        <v>4.1779005524861879E-3</v>
      </c>
      <c r="L9" s="21">
        <f t="shared" si="4"/>
        <v>6.3220994475138136E-3</v>
      </c>
    </row>
    <row r="10" spans="1:12" x14ac:dyDescent="0.3">
      <c r="A10" s="60"/>
      <c r="B10" s="5" t="s">
        <v>60</v>
      </c>
      <c r="C10" s="23">
        <v>2425</v>
      </c>
      <c r="D10" s="23">
        <v>5</v>
      </c>
      <c r="E10" s="19">
        <f t="shared" si="5"/>
        <v>2.0618556701030928E-3</v>
      </c>
      <c r="F10" s="17" t="s">
        <v>92</v>
      </c>
      <c r="G10" s="21">
        <f t="shared" si="0"/>
        <v>1.0828941063727839E-2</v>
      </c>
      <c r="H10" s="21">
        <v>0.01</v>
      </c>
      <c r="I10" s="21">
        <f t="shared" si="1"/>
        <v>7.000000000000001E-4</v>
      </c>
      <c r="J10" s="21">
        <f t="shared" si="2"/>
        <v>4.7999999999999996E-3</v>
      </c>
      <c r="K10" s="21">
        <f t="shared" si="3"/>
        <v>1.3618556701030927E-3</v>
      </c>
      <c r="L10" s="21">
        <f t="shared" si="4"/>
        <v>2.7381443298969067E-3</v>
      </c>
    </row>
    <row r="11" spans="1:12" x14ac:dyDescent="0.3">
      <c r="A11" s="61"/>
      <c r="B11" s="7" t="s">
        <v>16</v>
      </c>
      <c r="C11" s="8">
        <v>3873</v>
      </c>
      <c r="D11" s="14">
        <v>18</v>
      </c>
      <c r="E11" s="20">
        <f>D11/C11</f>
        <v>4.6475600309837332E-3</v>
      </c>
      <c r="F11" s="22" t="s">
        <v>74</v>
      </c>
      <c r="G11" s="21">
        <f t="shared" si="0"/>
        <v>1.0828941063727839E-2</v>
      </c>
      <c r="H11" s="21">
        <v>0.01</v>
      </c>
      <c r="I11" s="21">
        <f t="shared" si="1"/>
        <v>2.8999999999999998E-3</v>
      </c>
      <c r="J11" s="21">
        <f t="shared" si="2"/>
        <v>7.3000000000000001E-3</v>
      </c>
      <c r="K11" s="21">
        <f t="shared" si="3"/>
        <v>1.7475600309837334E-3</v>
      </c>
      <c r="L11" s="21">
        <f t="shared" si="4"/>
        <v>2.6524399690162669E-3</v>
      </c>
    </row>
    <row r="12" spans="1:12" x14ac:dyDescent="0.3">
      <c r="A12" s="59" t="s">
        <v>26</v>
      </c>
      <c r="B12" s="5" t="s">
        <v>61</v>
      </c>
      <c r="C12" s="23">
        <v>153</v>
      </c>
      <c r="D12" s="23">
        <v>0</v>
      </c>
      <c r="E12" s="57" t="s">
        <v>86</v>
      </c>
      <c r="F12" s="17" t="s">
        <v>86</v>
      </c>
      <c r="G12" s="21">
        <f t="shared" si="0"/>
        <v>1.0828941063727839E-2</v>
      </c>
      <c r="H12" s="21">
        <v>0.01</v>
      </c>
      <c r="I12" s="21" t="e">
        <f t="shared" si="1"/>
        <v>#VALUE!</v>
      </c>
      <c r="J12" s="21" t="e">
        <f t="shared" si="2"/>
        <v>#VALUE!</v>
      </c>
      <c r="K12" s="21" t="e">
        <f t="shared" si="3"/>
        <v>#VALUE!</v>
      </c>
      <c r="L12" s="21" t="e">
        <f t="shared" si="4"/>
        <v>#VALUE!</v>
      </c>
    </row>
    <row r="13" spans="1:12" x14ac:dyDescent="0.3">
      <c r="A13" s="60"/>
      <c r="B13" s="5" t="s">
        <v>62</v>
      </c>
      <c r="C13" s="23">
        <v>857</v>
      </c>
      <c r="D13" s="23">
        <v>5</v>
      </c>
      <c r="E13" s="19">
        <f t="shared" si="5"/>
        <v>5.8343057176196032E-3</v>
      </c>
      <c r="F13" s="17" t="s">
        <v>91</v>
      </c>
      <c r="G13" s="21">
        <f t="shared" si="0"/>
        <v>1.0828941063727839E-2</v>
      </c>
      <c r="H13" s="21">
        <v>0.01</v>
      </c>
      <c r="I13" s="21">
        <f t="shared" si="1"/>
        <v>1.9E-3</v>
      </c>
      <c r="J13" s="21">
        <f t="shared" si="2"/>
        <v>1.3600000000000001E-2</v>
      </c>
      <c r="K13" s="21">
        <f t="shared" si="3"/>
        <v>3.9343057176196034E-3</v>
      </c>
      <c r="L13" s="21">
        <f t="shared" si="4"/>
        <v>7.7656942823803978E-3</v>
      </c>
    </row>
    <row r="14" spans="1:12" x14ac:dyDescent="0.3">
      <c r="A14" s="60"/>
      <c r="B14" s="5" t="s">
        <v>64</v>
      </c>
      <c r="C14" s="23">
        <v>722</v>
      </c>
      <c r="D14" s="23">
        <v>0</v>
      </c>
      <c r="E14" s="57" t="s">
        <v>86</v>
      </c>
      <c r="F14" s="17" t="s">
        <v>86</v>
      </c>
      <c r="G14" s="21">
        <f t="shared" si="0"/>
        <v>1.0828941063727839E-2</v>
      </c>
      <c r="H14" s="21">
        <v>0.01</v>
      </c>
      <c r="I14" s="21" t="e">
        <f t="shared" si="1"/>
        <v>#VALUE!</v>
      </c>
      <c r="J14" s="21" t="e">
        <f t="shared" si="2"/>
        <v>#VALUE!</v>
      </c>
      <c r="K14" s="21" t="e">
        <f t="shared" si="3"/>
        <v>#VALUE!</v>
      </c>
      <c r="L14" s="21" t="e">
        <f t="shared" si="4"/>
        <v>#VALUE!</v>
      </c>
    </row>
    <row r="15" spans="1:12" x14ac:dyDescent="0.3">
      <c r="A15" s="60"/>
      <c r="B15" s="5" t="s">
        <v>65</v>
      </c>
      <c r="C15" s="23">
        <v>874</v>
      </c>
      <c r="D15" s="23">
        <v>1</v>
      </c>
      <c r="E15" s="19">
        <f t="shared" si="5"/>
        <v>1.1441647597254005E-3</v>
      </c>
      <c r="F15" s="17" t="s">
        <v>93</v>
      </c>
      <c r="G15" s="21">
        <f t="shared" si="0"/>
        <v>1.0828941063727839E-2</v>
      </c>
      <c r="H15" s="21">
        <v>0.01</v>
      </c>
      <c r="I15" s="21">
        <f t="shared" si="1"/>
        <v>0</v>
      </c>
      <c r="J15" s="21">
        <f t="shared" si="2"/>
        <v>6.4000000000000003E-3</v>
      </c>
      <c r="K15" s="21">
        <f t="shared" si="3"/>
        <v>1.1441647597254005E-3</v>
      </c>
      <c r="L15" s="21">
        <f t="shared" si="4"/>
        <v>5.2558352402746001E-3</v>
      </c>
    </row>
    <row r="16" spans="1:12" x14ac:dyDescent="0.3">
      <c r="A16" s="60"/>
      <c r="B16" s="5" t="s">
        <v>63</v>
      </c>
      <c r="C16" s="23">
        <v>2</v>
      </c>
      <c r="D16" s="23">
        <v>0</v>
      </c>
      <c r="E16" s="57" t="s">
        <v>86</v>
      </c>
      <c r="F16" s="17" t="s">
        <v>86</v>
      </c>
      <c r="G16" s="21">
        <f t="shared" si="0"/>
        <v>1.0828941063727839E-2</v>
      </c>
      <c r="H16" s="21">
        <v>0.01</v>
      </c>
      <c r="I16" s="21" t="e">
        <f t="shared" si="1"/>
        <v>#VALUE!</v>
      </c>
      <c r="J16" s="21" t="e">
        <f t="shared" si="2"/>
        <v>#VALUE!</v>
      </c>
      <c r="K16" s="21" t="e">
        <f t="shared" si="3"/>
        <v>#VALUE!</v>
      </c>
      <c r="L16" s="21" t="e">
        <f t="shared" si="4"/>
        <v>#VALUE!</v>
      </c>
    </row>
    <row r="17" spans="1:12" x14ac:dyDescent="0.3">
      <c r="A17" s="60"/>
      <c r="B17" s="5" t="s">
        <v>66</v>
      </c>
      <c r="C17" s="23">
        <v>1570</v>
      </c>
      <c r="D17" s="23">
        <v>3</v>
      </c>
      <c r="E17" s="19">
        <f t="shared" si="5"/>
        <v>1.910828025477707E-3</v>
      </c>
      <c r="F17" s="17" t="s">
        <v>94</v>
      </c>
      <c r="G17" s="21">
        <f t="shared" si="0"/>
        <v>1.0828941063727839E-2</v>
      </c>
      <c r="H17" s="21">
        <v>0.01</v>
      </c>
      <c r="I17" s="21">
        <f t="shared" si="1"/>
        <v>4.0000000000000002E-4</v>
      </c>
      <c r="J17" s="21">
        <f t="shared" si="2"/>
        <v>5.6000000000000008E-3</v>
      </c>
      <c r="K17" s="21">
        <f t="shared" si="3"/>
        <v>1.5108280254777071E-3</v>
      </c>
      <c r="L17" s="21">
        <f t="shared" si="4"/>
        <v>3.6891719745222938E-3</v>
      </c>
    </row>
    <row r="18" spans="1:12" x14ac:dyDescent="0.3">
      <c r="A18" s="60"/>
      <c r="B18" s="5" t="s">
        <v>67</v>
      </c>
      <c r="C18" s="23">
        <v>713</v>
      </c>
      <c r="D18" s="23">
        <v>0</v>
      </c>
      <c r="E18" s="57" t="s">
        <v>86</v>
      </c>
      <c r="F18" s="17" t="s">
        <v>86</v>
      </c>
      <c r="G18" s="21">
        <f t="shared" si="0"/>
        <v>1.0828941063727839E-2</v>
      </c>
      <c r="H18" s="21">
        <v>0.01</v>
      </c>
      <c r="I18" s="21" t="e">
        <f t="shared" si="1"/>
        <v>#VALUE!</v>
      </c>
      <c r="J18" s="21" t="e">
        <f t="shared" si="2"/>
        <v>#VALUE!</v>
      </c>
      <c r="K18" s="21" t="e">
        <f t="shared" si="3"/>
        <v>#VALUE!</v>
      </c>
      <c r="L18" s="21" t="e">
        <f t="shared" si="4"/>
        <v>#VALUE!</v>
      </c>
    </row>
    <row r="19" spans="1:12" x14ac:dyDescent="0.3">
      <c r="A19" s="60"/>
      <c r="B19" s="5" t="s">
        <v>68</v>
      </c>
      <c r="C19" s="23">
        <v>1252</v>
      </c>
      <c r="D19" s="23">
        <v>5</v>
      </c>
      <c r="E19" s="19">
        <f t="shared" si="5"/>
        <v>3.9936102236421724E-3</v>
      </c>
      <c r="F19" s="17" t="s">
        <v>95</v>
      </c>
      <c r="G19" s="21">
        <f t="shared" si="0"/>
        <v>1.0828941063727839E-2</v>
      </c>
      <c r="H19" s="21">
        <v>0.01</v>
      </c>
      <c r="I19" s="21">
        <f t="shared" si="1"/>
        <v>1.2999999999999999E-3</v>
      </c>
      <c r="J19" s="21">
        <f t="shared" si="2"/>
        <v>9.300000000000001E-3</v>
      </c>
      <c r="K19" s="21">
        <f t="shared" si="3"/>
        <v>2.6936102236421724E-3</v>
      </c>
      <c r="L19" s="21">
        <f t="shared" si="4"/>
        <v>5.3063897763578286E-3</v>
      </c>
    </row>
    <row r="20" spans="1:12" x14ac:dyDescent="0.3">
      <c r="A20" s="60"/>
      <c r="B20" s="5" t="s">
        <v>69</v>
      </c>
      <c r="C20" s="23">
        <v>503</v>
      </c>
      <c r="D20" s="23">
        <v>1</v>
      </c>
      <c r="E20" s="19">
        <f t="shared" si="5"/>
        <v>1.9880715705765406E-3</v>
      </c>
      <c r="F20" s="17" t="s">
        <v>96</v>
      </c>
      <c r="G20" s="21">
        <f t="shared" si="0"/>
        <v>1.0828941063727839E-2</v>
      </c>
      <c r="H20" s="21">
        <v>0.01</v>
      </c>
      <c r="I20" s="21">
        <f t="shared" si="1"/>
        <v>1E-4</v>
      </c>
      <c r="J20" s="21">
        <f t="shared" si="2"/>
        <v>1.1000000000000001E-2</v>
      </c>
      <c r="K20" s="21">
        <f t="shared" si="3"/>
        <v>1.8880715705765405E-3</v>
      </c>
      <c r="L20" s="21">
        <f t="shared" si="4"/>
        <v>9.011928429423461E-3</v>
      </c>
    </row>
    <row r="21" spans="1:12" x14ac:dyDescent="0.3">
      <c r="A21" s="60"/>
      <c r="B21" s="5" t="s">
        <v>70</v>
      </c>
      <c r="C21" s="23">
        <v>1061</v>
      </c>
      <c r="D21" s="23">
        <v>2</v>
      </c>
      <c r="E21" s="19">
        <f t="shared" si="5"/>
        <v>1.885014137606032E-3</v>
      </c>
      <c r="F21" s="17" t="s">
        <v>97</v>
      </c>
      <c r="G21" s="21">
        <f t="shared" si="0"/>
        <v>1.0828941063727839E-2</v>
      </c>
      <c r="H21" s="21">
        <v>0.01</v>
      </c>
      <c r="I21" s="21">
        <f t="shared" si="1"/>
        <v>2.0000000000000001E-4</v>
      </c>
      <c r="J21" s="21">
        <f t="shared" si="2"/>
        <v>6.9999999999999993E-3</v>
      </c>
      <c r="K21" s="21">
        <f t="shared" si="3"/>
        <v>1.6850141376060319E-3</v>
      </c>
      <c r="L21" s="21">
        <f t="shared" si="4"/>
        <v>5.1149858623939677E-3</v>
      </c>
    </row>
    <row r="22" spans="1:12" x14ac:dyDescent="0.3">
      <c r="A22" s="61"/>
      <c r="B22" s="7" t="s">
        <v>24</v>
      </c>
      <c r="C22" s="8">
        <v>7707</v>
      </c>
      <c r="D22" s="14">
        <v>17</v>
      </c>
      <c r="E22" s="20">
        <f>D22/C22</f>
        <v>2.205786946931361E-3</v>
      </c>
      <c r="F22" s="22" t="s">
        <v>75</v>
      </c>
      <c r="G22" s="21">
        <f t="shared" si="0"/>
        <v>1.0828941063727839E-2</v>
      </c>
      <c r="H22" s="21">
        <v>0.01</v>
      </c>
      <c r="I22" s="21">
        <f t="shared" si="1"/>
        <v>1.4000000000000002E-3</v>
      </c>
      <c r="J22" s="21">
        <f t="shared" si="2"/>
        <v>3.4999999999999996E-3</v>
      </c>
      <c r="K22" s="21">
        <f t="shared" si="3"/>
        <v>8.0578694693136076E-4</v>
      </c>
      <c r="L22" s="21">
        <f t="shared" si="4"/>
        <v>1.2942130530686387E-3</v>
      </c>
    </row>
    <row r="23" spans="1:12" x14ac:dyDescent="0.3">
      <c r="A23" s="62" t="s">
        <v>42</v>
      </c>
      <c r="B23" s="5" t="s">
        <v>71</v>
      </c>
      <c r="C23" s="23">
        <v>175</v>
      </c>
      <c r="D23" s="23">
        <v>0</v>
      </c>
      <c r="E23" s="57" t="s">
        <v>86</v>
      </c>
      <c r="F23" s="17" t="s">
        <v>86</v>
      </c>
      <c r="G23" s="21">
        <f t="shared" si="0"/>
        <v>1.0828941063727839E-2</v>
      </c>
      <c r="H23" s="21">
        <v>0.01</v>
      </c>
      <c r="I23" s="21" t="e">
        <f t="shared" si="1"/>
        <v>#VALUE!</v>
      </c>
      <c r="J23" s="21" t="e">
        <f t="shared" si="2"/>
        <v>#VALUE!</v>
      </c>
      <c r="K23" s="21" t="e">
        <f t="shared" si="3"/>
        <v>#VALUE!</v>
      </c>
      <c r="L23" s="21" t="e">
        <f t="shared" si="4"/>
        <v>#VALUE!</v>
      </c>
    </row>
    <row r="24" spans="1:12" x14ac:dyDescent="0.3">
      <c r="A24" s="63"/>
      <c r="B24" s="11" t="s">
        <v>49</v>
      </c>
      <c r="C24" s="8">
        <v>175</v>
      </c>
      <c r="D24" s="14">
        <v>0</v>
      </c>
      <c r="E24" s="58" t="s">
        <v>86</v>
      </c>
      <c r="F24" s="22" t="s">
        <v>86</v>
      </c>
      <c r="G24" s="21">
        <f t="shared" si="0"/>
        <v>1.0828941063727839E-2</v>
      </c>
      <c r="H24" s="21">
        <v>0.01</v>
      </c>
      <c r="I24" s="21" t="e">
        <f t="shared" si="1"/>
        <v>#VALUE!</v>
      </c>
      <c r="J24" s="21" t="e">
        <f t="shared" si="2"/>
        <v>#VALUE!</v>
      </c>
      <c r="K24" s="21" t="e">
        <f t="shared" si="3"/>
        <v>#VALUE!</v>
      </c>
      <c r="L24" s="21" t="e">
        <f t="shared" si="4"/>
        <v>#VALUE!</v>
      </c>
    </row>
    <row r="25" spans="1:12" ht="43.2" x14ac:dyDescent="0.3">
      <c r="A25" s="27" t="s">
        <v>55</v>
      </c>
      <c r="B25" s="28" t="s">
        <v>50</v>
      </c>
      <c r="C25" s="24">
        <v>11755</v>
      </c>
      <c r="D25" s="24">
        <v>35</v>
      </c>
      <c r="E25" s="20">
        <f>D25/C25</f>
        <v>2.9774564015312634E-3</v>
      </c>
      <c r="F25" s="22" t="s">
        <v>76</v>
      </c>
      <c r="G25" s="21">
        <f t="shared" si="0"/>
        <v>1.0828941063727839E-2</v>
      </c>
      <c r="H25" s="21">
        <v>0.01</v>
      </c>
      <c r="I25" s="21">
        <f t="shared" si="1"/>
        <v>2.2000000000000001E-3</v>
      </c>
      <c r="J25" s="21">
        <f t="shared" si="2"/>
        <v>4.1999999999999997E-3</v>
      </c>
      <c r="K25" s="21">
        <f t="shared" si="3"/>
        <v>7.7745640153126325E-4</v>
      </c>
      <c r="L25" s="21">
        <f t="shared" si="4"/>
        <v>1.2225435984687364E-3</v>
      </c>
    </row>
    <row r="26" spans="1:12" x14ac:dyDescent="0.3">
      <c r="A26" s="6"/>
      <c r="B26" s="8" t="s">
        <v>29</v>
      </c>
      <c r="C26" s="24">
        <v>41740</v>
      </c>
      <c r="D26" s="14">
        <v>452</v>
      </c>
      <c r="E26" s="20">
        <f>D26/C26</f>
        <v>1.0828941063727839E-2</v>
      </c>
      <c r="F26" s="22" t="s">
        <v>77</v>
      </c>
      <c r="I26" s="21">
        <f t="shared" si="1"/>
        <v>9.8999999999999991E-3</v>
      </c>
      <c r="J26" s="21">
        <f t="shared" si="2"/>
        <v>1.18E-2</v>
      </c>
      <c r="K26" s="21">
        <f t="shared" si="3"/>
        <v>9.2894106372783981E-4</v>
      </c>
      <c r="L26" s="21">
        <f t="shared" si="4"/>
        <v>9.7105893627216083E-4</v>
      </c>
    </row>
    <row r="27" spans="1:12" x14ac:dyDescent="0.3">
      <c r="G27" s="10"/>
      <c r="H27" s="10"/>
      <c r="I27" s="10"/>
      <c r="J27" s="10"/>
    </row>
  </sheetData>
  <mergeCells count="4">
    <mergeCell ref="A5:A8"/>
    <mergeCell ref="A9:A11"/>
    <mergeCell ref="A12:A22"/>
    <mergeCell ref="A23:A24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D30" sqref="D30"/>
    </sheetView>
  </sheetViews>
  <sheetFormatPr defaultRowHeight="14.4" x14ac:dyDescent="0.3"/>
  <cols>
    <col min="1" max="1" width="21.33203125" customWidth="1"/>
    <col min="2" max="2" width="8.88671875" customWidth="1"/>
    <col min="3" max="3" width="10.44140625" customWidth="1"/>
    <col min="4" max="5" width="20.5546875" customWidth="1"/>
    <col min="6" max="6" width="15.109375" customWidth="1"/>
    <col min="9" max="9" width="18.88671875" bestFit="1" customWidth="1"/>
    <col min="10" max="10" width="20.5546875" customWidth="1"/>
  </cols>
  <sheetData>
    <row r="1" spans="1:11" x14ac:dyDescent="0.3">
      <c r="A1" s="1" t="s">
        <v>0</v>
      </c>
      <c r="B1" s="2"/>
      <c r="C1" s="2"/>
      <c r="D1" s="2"/>
      <c r="E1" s="3"/>
    </row>
    <row r="2" spans="1:11" x14ac:dyDescent="0.3">
      <c r="A2" s="18" t="s">
        <v>1</v>
      </c>
      <c r="B2" s="2"/>
      <c r="C2" s="2"/>
      <c r="D2" s="2"/>
      <c r="E2" s="3"/>
    </row>
    <row r="3" spans="1:11" x14ac:dyDescent="0.3">
      <c r="A3" s="4"/>
      <c r="B3" s="4"/>
      <c r="C3" s="4"/>
      <c r="D3" s="4"/>
    </row>
    <row r="4" spans="1:11" ht="39" customHeight="1" x14ac:dyDescent="0.3">
      <c r="A4" s="8"/>
      <c r="B4" s="8" t="s">
        <v>2</v>
      </c>
      <c r="C4" s="9" t="s">
        <v>4</v>
      </c>
      <c r="D4" s="12" t="s">
        <v>5</v>
      </c>
      <c r="E4" s="9" t="s">
        <v>79</v>
      </c>
      <c r="F4" s="16" t="s">
        <v>43</v>
      </c>
      <c r="H4" s="25" t="s">
        <v>44</v>
      </c>
      <c r="I4" s="25" t="s">
        <v>45</v>
      </c>
      <c r="J4" s="25" t="s">
        <v>46</v>
      </c>
      <c r="K4" s="25" t="s">
        <v>47</v>
      </c>
    </row>
    <row r="5" spans="1:11" x14ac:dyDescent="0.3">
      <c r="A5" s="66" t="s">
        <v>28</v>
      </c>
      <c r="B5" s="5" t="s">
        <v>6</v>
      </c>
      <c r="C5" s="23">
        <v>11534</v>
      </c>
      <c r="D5" s="13">
        <v>184</v>
      </c>
      <c r="E5" s="19">
        <f>D5/C5</f>
        <v>1.5952835096237211E-2</v>
      </c>
      <c r="F5" s="17" t="s">
        <v>3</v>
      </c>
      <c r="G5" s="21">
        <f t="shared" ref="G5:G25" si="0">$E$27</f>
        <v>1.1395806343265678E-2</v>
      </c>
      <c r="H5" s="26">
        <f>LEFT(F5,4)%</f>
        <v>1.37E-2</v>
      </c>
      <c r="I5" s="26">
        <f>RIGHT(F5,4)%</f>
        <v>1.84E-2</v>
      </c>
      <c r="J5" s="26">
        <f>E5-H5</f>
        <v>2.2528350962372108E-3</v>
      </c>
      <c r="K5" s="26">
        <f>I5-E5</f>
        <v>2.4471649037627885E-3</v>
      </c>
    </row>
    <row r="6" spans="1:11" x14ac:dyDescent="0.3">
      <c r="A6" s="67"/>
      <c r="B6" s="5" t="s">
        <v>7</v>
      </c>
      <c r="C6" s="23">
        <v>10461</v>
      </c>
      <c r="D6" s="13">
        <v>108</v>
      </c>
      <c r="E6" s="19">
        <f>D6/C6</f>
        <v>1.0324060797246917E-2</v>
      </c>
      <c r="F6" s="17" t="s">
        <v>33</v>
      </c>
      <c r="G6" s="21">
        <f t="shared" si="0"/>
        <v>1.1395806343265678E-2</v>
      </c>
      <c r="H6" s="26">
        <f t="shared" ref="H6:H25" si="1">LEFT(F6,4)%</f>
        <v>8.5000000000000006E-3</v>
      </c>
      <c r="I6" s="26">
        <f t="shared" ref="I6:I25" si="2">RIGHT(F6,4)%</f>
        <v>1.2500000000000001E-2</v>
      </c>
      <c r="J6" s="26">
        <f t="shared" ref="J6:J25" si="3">E6-H6</f>
        <v>1.8240607972469167E-3</v>
      </c>
      <c r="K6" s="26">
        <f t="shared" ref="K6:K25" si="4">I6-E6</f>
        <v>2.1759392027530834E-3</v>
      </c>
    </row>
    <row r="7" spans="1:11" x14ac:dyDescent="0.3">
      <c r="A7" s="67"/>
      <c r="B7" s="5" t="s">
        <v>13</v>
      </c>
      <c r="C7" s="6">
        <v>7362</v>
      </c>
      <c r="D7" s="13">
        <v>142</v>
      </c>
      <c r="E7" s="19">
        <f>D7/C7</f>
        <v>1.9288236892148872E-2</v>
      </c>
      <c r="F7" s="17" t="s">
        <v>31</v>
      </c>
      <c r="G7" s="21">
        <f t="shared" si="0"/>
        <v>1.1395806343265678E-2</v>
      </c>
      <c r="H7" s="26">
        <f t="shared" si="1"/>
        <v>1.6299999999999999E-2</v>
      </c>
      <c r="I7" s="26">
        <f t="shared" si="2"/>
        <v>2.2700000000000001E-2</v>
      </c>
      <c r="J7" s="26">
        <f t="shared" si="3"/>
        <v>2.9882368921488739E-3</v>
      </c>
      <c r="K7" s="26">
        <f t="shared" si="4"/>
        <v>3.411763107851129E-3</v>
      </c>
    </row>
    <row r="8" spans="1:11" x14ac:dyDescent="0.3">
      <c r="A8" s="68"/>
      <c r="B8" s="8" t="s">
        <v>14</v>
      </c>
      <c r="C8" s="24">
        <f>SUM(C5:C7)</f>
        <v>29357</v>
      </c>
      <c r="D8" s="14">
        <f>SUM(D5:D7)</f>
        <v>434</v>
      </c>
      <c r="E8" s="20">
        <f>D8/C8</f>
        <v>1.4783526927138331E-2</v>
      </c>
      <c r="F8" s="22" t="s">
        <v>51</v>
      </c>
      <c r="G8" s="21">
        <f t="shared" si="0"/>
        <v>1.1395806343265678E-2</v>
      </c>
      <c r="H8" s="26">
        <f t="shared" si="1"/>
        <v>1.34E-2</v>
      </c>
      <c r="I8" s="26">
        <f t="shared" si="2"/>
        <v>1.6200000000000003E-2</v>
      </c>
      <c r="J8" s="26">
        <f t="shared" si="3"/>
        <v>1.3835269271383309E-3</v>
      </c>
      <c r="K8" s="26">
        <f t="shared" si="4"/>
        <v>1.4164730728616712E-3</v>
      </c>
    </row>
    <row r="9" spans="1:11" x14ac:dyDescent="0.3">
      <c r="A9" s="59" t="s">
        <v>27</v>
      </c>
      <c r="B9" s="5" t="s">
        <v>15</v>
      </c>
      <c r="C9" s="6">
        <v>1379</v>
      </c>
      <c r="D9" s="13">
        <v>10</v>
      </c>
      <c r="E9" s="19">
        <f t="shared" ref="E9:E24" si="5">D9/C9</f>
        <v>7.251631617113851E-3</v>
      </c>
      <c r="F9" s="17" t="s">
        <v>32</v>
      </c>
      <c r="G9" s="21">
        <f t="shared" si="0"/>
        <v>1.1395806343265678E-2</v>
      </c>
      <c r="H9" s="26">
        <f t="shared" si="1"/>
        <v>3.4999999999999996E-3</v>
      </c>
      <c r="I9" s="26">
        <f t="shared" si="2"/>
        <v>1.3300000000000001E-2</v>
      </c>
      <c r="J9" s="26">
        <f t="shared" si="3"/>
        <v>3.7516316171138514E-3</v>
      </c>
      <c r="K9" s="26">
        <f t="shared" si="4"/>
        <v>6.04836838288615E-3</v>
      </c>
    </row>
    <row r="10" spans="1:11" x14ac:dyDescent="0.3">
      <c r="A10" s="60"/>
      <c r="B10" s="5" t="s">
        <v>12</v>
      </c>
      <c r="C10" s="6">
        <v>2446</v>
      </c>
      <c r="D10" s="13">
        <v>6</v>
      </c>
      <c r="E10" s="19">
        <f t="shared" si="5"/>
        <v>2.4529844644317253E-3</v>
      </c>
      <c r="F10" s="17" t="s">
        <v>34</v>
      </c>
      <c r="G10" s="21">
        <f t="shared" si="0"/>
        <v>1.1395806343265678E-2</v>
      </c>
      <c r="H10" s="26">
        <f t="shared" si="1"/>
        <v>8.9999999999999998E-4</v>
      </c>
      <c r="I10" s="26">
        <f t="shared" si="2"/>
        <v>5.3E-3</v>
      </c>
      <c r="J10" s="26">
        <f t="shared" si="3"/>
        <v>1.5529844644317254E-3</v>
      </c>
      <c r="K10" s="26">
        <f t="shared" si="4"/>
        <v>2.8470155355682747E-3</v>
      </c>
    </row>
    <row r="11" spans="1:11" x14ac:dyDescent="0.3">
      <c r="A11" s="61"/>
      <c r="B11" s="7" t="s">
        <v>16</v>
      </c>
      <c r="C11" s="8">
        <f>SUM(C9:C10)</f>
        <v>3825</v>
      </c>
      <c r="D11" s="14">
        <f>SUM(D9:D10)</f>
        <v>16</v>
      </c>
      <c r="E11" s="20">
        <f>D11/C11</f>
        <v>4.1830065359477128E-3</v>
      </c>
      <c r="F11" s="22" t="s">
        <v>52</v>
      </c>
      <c r="G11" s="21">
        <f t="shared" si="0"/>
        <v>1.1395806343265678E-2</v>
      </c>
      <c r="H11" s="26">
        <f t="shared" si="1"/>
        <v>2.3999999999999998E-3</v>
      </c>
      <c r="I11" s="26">
        <f t="shared" si="2"/>
        <v>6.8000000000000005E-3</v>
      </c>
      <c r="J11" s="26">
        <f t="shared" si="3"/>
        <v>1.783006535947713E-3</v>
      </c>
      <c r="K11" s="26">
        <f t="shared" si="4"/>
        <v>2.6169934640522877E-3</v>
      </c>
    </row>
    <row r="12" spans="1:11" x14ac:dyDescent="0.3">
      <c r="A12" s="59" t="s">
        <v>26</v>
      </c>
      <c r="B12" s="5" t="s">
        <v>17</v>
      </c>
      <c r="C12" s="6">
        <v>161</v>
      </c>
      <c r="D12" s="15">
        <v>0</v>
      </c>
      <c r="E12" s="19">
        <f t="shared" si="5"/>
        <v>0</v>
      </c>
      <c r="F12" s="17"/>
      <c r="G12" s="21">
        <f t="shared" si="0"/>
        <v>1.1395806343265678E-2</v>
      </c>
      <c r="H12" s="26" t="e">
        <f t="shared" si="1"/>
        <v>#VALUE!</v>
      </c>
      <c r="I12" s="26" t="e">
        <f t="shared" si="2"/>
        <v>#VALUE!</v>
      </c>
      <c r="J12" s="26" t="e">
        <f t="shared" si="3"/>
        <v>#VALUE!</v>
      </c>
      <c r="K12" s="26" t="e">
        <f t="shared" si="4"/>
        <v>#VALUE!</v>
      </c>
    </row>
    <row r="13" spans="1:11" x14ac:dyDescent="0.3">
      <c r="A13" s="60"/>
      <c r="B13" s="5" t="s">
        <v>18</v>
      </c>
      <c r="C13" s="6">
        <v>827</v>
      </c>
      <c r="D13" s="13">
        <v>3</v>
      </c>
      <c r="E13" s="19">
        <f t="shared" si="5"/>
        <v>3.6275695284159614E-3</v>
      </c>
      <c r="F13" s="17" t="s">
        <v>35</v>
      </c>
      <c r="G13" s="21">
        <f t="shared" si="0"/>
        <v>1.1395806343265678E-2</v>
      </c>
      <c r="H13" s="26">
        <f t="shared" si="1"/>
        <v>7.000000000000001E-4</v>
      </c>
      <c r="I13" s="26">
        <f t="shared" si="2"/>
        <v>1.06E-2</v>
      </c>
      <c r="J13" s="26">
        <f t="shared" si="3"/>
        <v>2.9275695284159613E-3</v>
      </c>
      <c r="K13" s="26">
        <f t="shared" si="4"/>
        <v>6.9724304715840391E-3</v>
      </c>
    </row>
    <row r="14" spans="1:11" x14ac:dyDescent="0.3">
      <c r="A14" s="60"/>
      <c r="B14" s="5" t="s">
        <v>19</v>
      </c>
      <c r="C14" s="6">
        <v>761</v>
      </c>
      <c r="D14" s="13">
        <v>1</v>
      </c>
      <c r="E14" s="19">
        <f t="shared" si="5"/>
        <v>1.3140604467805519E-3</v>
      </c>
      <c r="F14" s="17" t="s">
        <v>36</v>
      </c>
      <c r="G14" s="21">
        <f t="shared" si="0"/>
        <v>1.1395806343265678E-2</v>
      </c>
      <c r="H14" s="26">
        <f t="shared" si="1"/>
        <v>0</v>
      </c>
      <c r="I14" s="26">
        <f t="shared" si="2"/>
        <v>7.3000000000000001E-3</v>
      </c>
      <c r="J14" s="26">
        <f t="shared" si="3"/>
        <v>1.3140604467805519E-3</v>
      </c>
      <c r="K14" s="26">
        <f t="shared" si="4"/>
        <v>5.9859395532194486E-3</v>
      </c>
    </row>
    <row r="15" spans="1:11" x14ac:dyDescent="0.3">
      <c r="A15" s="60"/>
      <c r="B15" s="5" t="s">
        <v>20</v>
      </c>
      <c r="C15" s="6">
        <v>862</v>
      </c>
      <c r="D15" s="13">
        <v>2</v>
      </c>
      <c r="E15" s="19">
        <f t="shared" si="5"/>
        <v>2.3201856148491878E-3</v>
      </c>
      <c r="F15" s="17" t="s">
        <v>37</v>
      </c>
      <c r="G15" s="21">
        <f t="shared" si="0"/>
        <v>1.1395806343265678E-2</v>
      </c>
      <c r="H15" s="26">
        <f t="shared" si="1"/>
        <v>2.9999999999999997E-4</v>
      </c>
      <c r="I15" s="26">
        <f t="shared" si="2"/>
        <v>8.3999999999999995E-3</v>
      </c>
      <c r="J15" s="26">
        <f t="shared" si="3"/>
        <v>2.0201856148491879E-3</v>
      </c>
      <c r="K15" s="26">
        <f t="shared" si="4"/>
        <v>6.0798143851508116E-3</v>
      </c>
    </row>
    <row r="16" spans="1:11" x14ac:dyDescent="0.3">
      <c r="A16" s="60"/>
      <c r="B16" s="5" t="s">
        <v>21</v>
      </c>
      <c r="C16" s="6">
        <v>2</v>
      </c>
      <c r="D16" s="13">
        <v>0</v>
      </c>
      <c r="E16" s="19">
        <f t="shared" si="5"/>
        <v>0</v>
      </c>
      <c r="F16" s="17"/>
      <c r="G16" s="21">
        <f t="shared" si="0"/>
        <v>1.1395806343265678E-2</v>
      </c>
      <c r="H16" s="26" t="e">
        <f t="shared" si="1"/>
        <v>#VALUE!</v>
      </c>
      <c r="I16" s="26" t="e">
        <f t="shared" si="2"/>
        <v>#VALUE!</v>
      </c>
      <c r="J16" s="26" t="e">
        <f t="shared" si="3"/>
        <v>#VALUE!</v>
      </c>
      <c r="K16" s="26" t="e">
        <f t="shared" si="4"/>
        <v>#VALUE!</v>
      </c>
    </row>
    <row r="17" spans="1:11" x14ac:dyDescent="0.3">
      <c r="A17" s="60"/>
      <c r="B17" s="5" t="s">
        <v>9</v>
      </c>
      <c r="C17" s="6">
        <v>1667</v>
      </c>
      <c r="D17" s="13">
        <v>5</v>
      </c>
      <c r="E17" s="19">
        <f t="shared" si="5"/>
        <v>2.999400119976005E-3</v>
      </c>
      <c r="F17" s="17" t="s">
        <v>38</v>
      </c>
      <c r="G17" s="21">
        <f t="shared" si="0"/>
        <v>1.1395806343265678E-2</v>
      </c>
      <c r="H17" s="26">
        <f t="shared" si="1"/>
        <v>1E-3</v>
      </c>
      <c r="I17" s="26">
        <f t="shared" si="2"/>
        <v>6.9999999999999993E-3</v>
      </c>
      <c r="J17" s="26">
        <f t="shared" si="3"/>
        <v>1.999400119976005E-3</v>
      </c>
      <c r="K17" s="26">
        <f t="shared" si="4"/>
        <v>4.0005998800239943E-3</v>
      </c>
    </row>
    <row r="18" spans="1:11" x14ac:dyDescent="0.3">
      <c r="A18" s="60"/>
      <c r="B18" s="5" t="s">
        <v>11</v>
      </c>
      <c r="C18" s="6">
        <v>760</v>
      </c>
      <c r="D18" s="13">
        <v>1</v>
      </c>
      <c r="E18" s="19">
        <f t="shared" si="5"/>
        <v>1.3157894736842105E-3</v>
      </c>
      <c r="F18" s="17" t="s">
        <v>36</v>
      </c>
      <c r="G18" s="21">
        <f t="shared" si="0"/>
        <v>1.1395806343265678E-2</v>
      </c>
      <c r="H18" s="26">
        <f t="shared" si="1"/>
        <v>0</v>
      </c>
      <c r="I18" s="26">
        <f t="shared" si="2"/>
        <v>7.3000000000000001E-3</v>
      </c>
      <c r="J18" s="26">
        <f t="shared" si="3"/>
        <v>1.3157894736842105E-3</v>
      </c>
      <c r="K18" s="26">
        <f t="shared" si="4"/>
        <v>5.9842105263157898E-3</v>
      </c>
    </row>
    <row r="19" spans="1:11" x14ac:dyDescent="0.3">
      <c r="A19" s="60"/>
      <c r="B19" s="5" t="s">
        <v>10</v>
      </c>
      <c r="C19" s="6">
        <v>1370</v>
      </c>
      <c r="D19" s="13">
        <v>7</v>
      </c>
      <c r="E19" s="19">
        <f t="shared" si="5"/>
        <v>5.1094890510948905E-3</v>
      </c>
      <c r="F19" s="17" t="s">
        <v>39</v>
      </c>
      <c r="G19" s="21">
        <f t="shared" si="0"/>
        <v>1.1395806343265678E-2</v>
      </c>
      <c r="H19" s="26">
        <f t="shared" si="1"/>
        <v>2.0999999999999999E-3</v>
      </c>
      <c r="I19" s="26">
        <f t="shared" si="2"/>
        <v>1.0500000000000001E-2</v>
      </c>
      <c r="J19" s="26">
        <f t="shared" si="3"/>
        <v>3.0094890510948906E-3</v>
      </c>
      <c r="K19" s="26">
        <f t="shared" si="4"/>
        <v>5.3905109489051101E-3</v>
      </c>
    </row>
    <row r="20" spans="1:11" x14ac:dyDescent="0.3">
      <c r="A20" s="60"/>
      <c r="B20" s="5" t="s">
        <v>22</v>
      </c>
      <c r="C20" s="6">
        <v>600</v>
      </c>
      <c r="D20" s="13">
        <v>1</v>
      </c>
      <c r="E20" s="19">
        <f t="shared" si="5"/>
        <v>1.6666666666666668E-3</v>
      </c>
      <c r="F20" s="17" t="s">
        <v>40</v>
      </c>
      <c r="G20" s="21">
        <f t="shared" si="0"/>
        <v>1.1395806343265678E-2</v>
      </c>
      <c r="H20" s="26">
        <f t="shared" si="1"/>
        <v>0</v>
      </c>
      <c r="I20" s="26">
        <f t="shared" si="2"/>
        <v>9.300000000000001E-3</v>
      </c>
      <c r="J20" s="26">
        <f t="shared" si="3"/>
        <v>1.6666666666666668E-3</v>
      </c>
      <c r="K20" s="26">
        <f t="shared" si="4"/>
        <v>7.633333333333334E-3</v>
      </c>
    </row>
    <row r="21" spans="1:11" x14ac:dyDescent="0.3">
      <c r="A21" s="60"/>
      <c r="B21" s="5" t="s">
        <v>23</v>
      </c>
      <c r="C21" s="6">
        <v>1062</v>
      </c>
      <c r="D21" s="13">
        <v>5</v>
      </c>
      <c r="E21" s="19">
        <f t="shared" si="5"/>
        <v>4.7080979284369112E-3</v>
      </c>
      <c r="F21" s="17" t="s">
        <v>41</v>
      </c>
      <c r="G21" s="21">
        <f t="shared" si="0"/>
        <v>1.1395806343265678E-2</v>
      </c>
      <c r="H21" s="26">
        <f t="shared" si="1"/>
        <v>1.5E-3</v>
      </c>
      <c r="I21" s="26">
        <f t="shared" si="2"/>
        <v>1.1000000000000001E-2</v>
      </c>
      <c r="J21" s="26">
        <f t="shared" si="3"/>
        <v>3.2080979284369112E-3</v>
      </c>
      <c r="K21" s="26">
        <f t="shared" si="4"/>
        <v>6.2919020715630899E-3</v>
      </c>
    </row>
    <row r="22" spans="1:11" x14ac:dyDescent="0.3">
      <c r="A22" s="61"/>
      <c r="B22" s="7" t="s">
        <v>24</v>
      </c>
      <c r="C22" s="8">
        <f>SUM(C12:C21)</f>
        <v>8072</v>
      </c>
      <c r="D22" s="14">
        <f>SUM(D12:D21)</f>
        <v>25</v>
      </c>
      <c r="E22" s="20">
        <f>D22/C22</f>
        <v>3.0971258671952428E-3</v>
      </c>
      <c r="F22" s="22" t="s">
        <v>53</v>
      </c>
      <c r="G22" s="21">
        <f t="shared" si="0"/>
        <v>1.1395806343265678E-2</v>
      </c>
      <c r="H22" s="26">
        <f t="shared" si="1"/>
        <v>2E-3</v>
      </c>
      <c r="I22" s="26">
        <f t="shared" si="2"/>
        <v>4.5999999999999999E-3</v>
      </c>
      <c r="J22" s="26">
        <f t="shared" si="3"/>
        <v>1.0971258671952427E-3</v>
      </c>
      <c r="K22" s="26">
        <f t="shared" si="4"/>
        <v>1.5028741328047572E-3</v>
      </c>
    </row>
    <row r="23" spans="1:11" x14ac:dyDescent="0.3">
      <c r="A23" s="62" t="s">
        <v>42</v>
      </c>
      <c r="B23" s="5" t="s">
        <v>25</v>
      </c>
      <c r="C23" s="6">
        <v>289</v>
      </c>
      <c r="D23" s="13">
        <v>0</v>
      </c>
      <c r="E23" s="19">
        <f>D23/C23</f>
        <v>0</v>
      </c>
      <c r="F23" s="17"/>
      <c r="G23" s="21">
        <f t="shared" si="0"/>
        <v>1.1395806343265678E-2</v>
      </c>
      <c r="H23" s="26" t="e">
        <f t="shared" si="1"/>
        <v>#VALUE!</v>
      </c>
      <c r="I23" s="26" t="e">
        <f t="shared" si="2"/>
        <v>#VALUE!</v>
      </c>
      <c r="J23" s="26" t="e">
        <f t="shared" si="3"/>
        <v>#VALUE!</v>
      </c>
      <c r="K23" s="26" t="e">
        <f t="shared" si="4"/>
        <v>#VALUE!</v>
      </c>
    </row>
    <row r="24" spans="1:11" x14ac:dyDescent="0.3">
      <c r="A24" s="70"/>
      <c r="B24" s="5" t="s">
        <v>8</v>
      </c>
      <c r="C24" s="6">
        <v>139</v>
      </c>
      <c r="D24" s="13">
        <v>0</v>
      </c>
      <c r="E24" s="19">
        <f t="shared" si="5"/>
        <v>0</v>
      </c>
      <c r="F24" s="17"/>
      <c r="G24" s="21">
        <f t="shared" si="0"/>
        <v>1.1395806343265678E-2</v>
      </c>
      <c r="H24" s="26" t="e">
        <f t="shared" si="1"/>
        <v>#VALUE!</v>
      </c>
      <c r="I24" s="26" t="e">
        <f t="shared" si="2"/>
        <v>#VALUE!</v>
      </c>
      <c r="J24" s="26" t="e">
        <f t="shared" si="3"/>
        <v>#VALUE!</v>
      </c>
      <c r="K24" s="26" t="e">
        <f t="shared" si="4"/>
        <v>#VALUE!</v>
      </c>
    </row>
    <row r="25" spans="1:11" x14ac:dyDescent="0.3">
      <c r="A25" s="63"/>
      <c r="B25" s="11" t="s">
        <v>49</v>
      </c>
      <c r="C25" s="8">
        <f>SUM(C23:C24)</f>
        <v>428</v>
      </c>
      <c r="D25" s="14">
        <f>SUM(D23:D24)</f>
        <v>0</v>
      </c>
      <c r="E25" s="20">
        <f>D25/C25</f>
        <v>0</v>
      </c>
      <c r="F25" s="22"/>
      <c r="G25" s="21">
        <f t="shared" si="0"/>
        <v>1.1395806343265678E-2</v>
      </c>
      <c r="H25" s="26" t="e">
        <f t="shared" si="1"/>
        <v>#VALUE!</v>
      </c>
      <c r="I25" s="26" t="e">
        <f t="shared" si="2"/>
        <v>#VALUE!</v>
      </c>
      <c r="J25" s="26" t="e">
        <f t="shared" si="3"/>
        <v>#VALUE!</v>
      </c>
      <c r="K25" s="26" t="e">
        <f t="shared" si="4"/>
        <v>#VALUE!</v>
      </c>
    </row>
    <row r="26" spans="1:11" ht="43.2" x14ac:dyDescent="0.3">
      <c r="A26" s="27" t="s">
        <v>55</v>
      </c>
      <c r="B26" s="28" t="s">
        <v>50</v>
      </c>
      <c r="C26" s="24">
        <f>SUM(C11+C22+C25)</f>
        <v>12325</v>
      </c>
      <c r="D26" s="24">
        <f>SUM(D11+D22+D25)</f>
        <v>41</v>
      </c>
      <c r="E26" s="20">
        <f>D26/C26</f>
        <v>3.3265720081135904E-3</v>
      </c>
      <c r="F26" s="22" t="s">
        <v>54</v>
      </c>
      <c r="G26" s="21"/>
      <c r="H26" s="26">
        <f t="shared" ref="H26:H27" si="6">LEFT(F26,4)%</f>
        <v>2.3999999999999998E-3</v>
      </c>
      <c r="I26" s="26">
        <f t="shared" ref="I26:I27" si="7">RIGHT(F26,4)%</f>
        <v>4.5000000000000005E-3</v>
      </c>
      <c r="J26" s="26">
        <f t="shared" ref="J26:J27" si="8">E26-H26</f>
        <v>9.265720081135906E-4</v>
      </c>
      <c r="K26" s="26">
        <f t="shared" ref="K26:K27" si="9">I26-E26</f>
        <v>1.1734279918864101E-3</v>
      </c>
    </row>
    <row r="27" spans="1:11" x14ac:dyDescent="0.3">
      <c r="A27" s="6"/>
      <c r="B27" s="8" t="s">
        <v>29</v>
      </c>
      <c r="C27" s="24">
        <f>SUM(C25,C22,C11,C8)</f>
        <v>41682</v>
      </c>
      <c r="D27" s="14">
        <f>SUM(D25,D22,D11,D8)</f>
        <v>475</v>
      </c>
      <c r="E27" s="20">
        <f>D27/C27</f>
        <v>1.1395806343265678E-2</v>
      </c>
      <c r="F27" s="22" t="s">
        <v>48</v>
      </c>
      <c r="H27" s="26">
        <f t="shared" si="6"/>
        <v>1.04E-2</v>
      </c>
      <c r="I27" s="26">
        <f t="shared" si="7"/>
        <v>1.2500000000000001E-2</v>
      </c>
      <c r="J27" s="26">
        <f t="shared" si="8"/>
        <v>9.9580634326567816E-4</v>
      </c>
      <c r="K27" s="26">
        <f t="shared" si="9"/>
        <v>1.104193656734323E-3</v>
      </c>
    </row>
    <row r="28" spans="1:11" x14ac:dyDescent="0.3">
      <c r="G28" s="10"/>
      <c r="H28" s="10"/>
      <c r="I28" s="10"/>
    </row>
    <row r="29" spans="1:11" ht="28.8" x14ac:dyDescent="0.3">
      <c r="A29" s="29"/>
      <c r="B29" s="29" t="s">
        <v>2</v>
      </c>
      <c r="C29" s="30" t="s">
        <v>4</v>
      </c>
      <c r="D29" s="30" t="s">
        <v>5</v>
      </c>
      <c r="E29" s="30" t="s">
        <v>30</v>
      </c>
      <c r="F29" s="31" t="s">
        <v>43</v>
      </c>
    </row>
    <row r="30" spans="1:11" x14ac:dyDescent="0.3">
      <c r="A30" s="71" t="s">
        <v>28</v>
      </c>
      <c r="B30" s="32" t="s">
        <v>6</v>
      </c>
      <c r="C30" s="33">
        <v>11534</v>
      </c>
      <c r="D30" s="34">
        <v>184</v>
      </c>
      <c r="E30" s="35">
        <f>D30/C30</f>
        <v>1.5952835096237211E-2</v>
      </c>
      <c r="F30" s="36" t="s">
        <v>80</v>
      </c>
      <c r="G30" s="21">
        <f>$E$51</f>
        <v>1.1433935921815949E-2</v>
      </c>
    </row>
    <row r="31" spans="1:11" x14ac:dyDescent="0.3">
      <c r="A31" s="71"/>
      <c r="B31" s="32" t="s">
        <v>7</v>
      </c>
      <c r="C31" s="33">
        <v>10461</v>
      </c>
      <c r="D31" s="34">
        <v>108</v>
      </c>
      <c r="E31" s="35">
        <f>D31/C31</f>
        <v>1.0324060797246917E-2</v>
      </c>
      <c r="F31" s="36" t="s">
        <v>33</v>
      </c>
      <c r="G31" s="21">
        <f t="shared" ref="G31:G50" si="10">$E$51</f>
        <v>1.1433935921815949E-2</v>
      </c>
    </row>
    <row r="32" spans="1:11" x14ac:dyDescent="0.3">
      <c r="A32" s="71"/>
      <c r="B32" s="32" t="s">
        <v>13</v>
      </c>
      <c r="C32" s="34">
        <v>7362</v>
      </c>
      <c r="D32" s="34">
        <v>142</v>
      </c>
      <c r="E32" s="35">
        <f>D32/C32</f>
        <v>1.9288236892148872E-2</v>
      </c>
      <c r="F32" s="36" t="s">
        <v>31</v>
      </c>
      <c r="G32" s="21">
        <f t="shared" si="10"/>
        <v>1.1433935921815949E-2</v>
      </c>
    </row>
    <row r="33" spans="1:7" x14ac:dyDescent="0.3">
      <c r="A33" s="71"/>
      <c r="B33" s="29" t="s">
        <v>14</v>
      </c>
      <c r="C33" s="37">
        <f>SUM(C30:C32)</f>
        <v>29357</v>
      </c>
      <c r="D33" s="29">
        <f>SUM(D30:D32)</f>
        <v>434</v>
      </c>
      <c r="E33" s="38">
        <f>D33/C33</f>
        <v>1.4783526927138331E-2</v>
      </c>
      <c r="F33" s="39" t="s">
        <v>51</v>
      </c>
      <c r="G33" s="21">
        <f t="shared" si="10"/>
        <v>1.1433935921815949E-2</v>
      </c>
    </row>
    <row r="34" spans="1:7" x14ac:dyDescent="0.3">
      <c r="A34" s="72" t="s">
        <v>27</v>
      </c>
      <c r="B34" s="32" t="s">
        <v>15</v>
      </c>
      <c r="C34" s="34">
        <v>1379</v>
      </c>
      <c r="D34" s="34">
        <v>10</v>
      </c>
      <c r="E34" s="35">
        <f t="shared" ref="E34:E35" si="11">D34/C34</f>
        <v>7.251631617113851E-3</v>
      </c>
      <c r="F34" s="36" t="s">
        <v>32</v>
      </c>
      <c r="G34" s="21">
        <f t="shared" si="10"/>
        <v>1.1433935921815949E-2</v>
      </c>
    </row>
    <row r="35" spans="1:7" x14ac:dyDescent="0.3">
      <c r="A35" s="72"/>
      <c r="B35" s="32" t="s">
        <v>12</v>
      </c>
      <c r="C35" s="34">
        <v>2446</v>
      </c>
      <c r="D35" s="34">
        <v>6</v>
      </c>
      <c r="E35" s="35">
        <f t="shared" si="11"/>
        <v>2.4529844644317253E-3</v>
      </c>
      <c r="F35" s="36" t="s">
        <v>34</v>
      </c>
      <c r="G35" s="21">
        <f t="shared" si="10"/>
        <v>1.1433935921815949E-2</v>
      </c>
    </row>
    <row r="36" spans="1:7" x14ac:dyDescent="0.3">
      <c r="A36" s="72"/>
      <c r="B36" s="40" t="s">
        <v>16</v>
      </c>
      <c r="C36" s="29">
        <f>SUM(C34:C35)</f>
        <v>3825</v>
      </c>
      <c r="D36" s="29">
        <f>SUM(D34:D35)</f>
        <v>16</v>
      </c>
      <c r="E36" s="38">
        <f>D36/C36</f>
        <v>4.1830065359477128E-3</v>
      </c>
      <c r="F36" s="39" t="s">
        <v>52</v>
      </c>
      <c r="G36" s="21">
        <f t="shared" si="10"/>
        <v>1.1433935921815949E-2</v>
      </c>
    </row>
    <row r="37" spans="1:7" x14ac:dyDescent="0.3">
      <c r="A37" s="72" t="s">
        <v>26</v>
      </c>
      <c r="B37" s="32" t="s">
        <v>17</v>
      </c>
      <c r="C37" s="34">
        <v>161</v>
      </c>
      <c r="D37" s="41">
        <v>0</v>
      </c>
      <c r="E37" s="35">
        <f t="shared" ref="E37:E46" si="12">D37/C37</f>
        <v>0</v>
      </c>
      <c r="F37" s="36"/>
      <c r="G37" s="21">
        <f t="shared" si="10"/>
        <v>1.1433935921815949E-2</v>
      </c>
    </row>
    <row r="38" spans="1:7" x14ac:dyDescent="0.3">
      <c r="A38" s="72"/>
      <c r="B38" s="32" t="s">
        <v>18</v>
      </c>
      <c r="C38" s="34">
        <v>827</v>
      </c>
      <c r="D38" s="34">
        <v>3</v>
      </c>
      <c r="E38" s="35">
        <f t="shared" si="12"/>
        <v>3.6275695284159614E-3</v>
      </c>
      <c r="F38" s="36" t="s">
        <v>35</v>
      </c>
      <c r="G38" s="21">
        <f t="shared" si="10"/>
        <v>1.1433935921815949E-2</v>
      </c>
    </row>
    <row r="39" spans="1:7" x14ac:dyDescent="0.3">
      <c r="A39" s="72"/>
      <c r="B39" s="32" t="s">
        <v>19</v>
      </c>
      <c r="C39" s="34">
        <v>761</v>
      </c>
      <c r="D39" s="34">
        <v>1</v>
      </c>
      <c r="E39" s="35">
        <f t="shared" si="12"/>
        <v>1.3140604467805519E-3</v>
      </c>
      <c r="F39" s="36" t="s">
        <v>36</v>
      </c>
      <c r="G39" s="21">
        <f t="shared" si="10"/>
        <v>1.1433935921815949E-2</v>
      </c>
    </row>
    <row r="40" spans="1:7" x14ac:dyDescent="0.3">
      <c r="A40" s="72"/>
      <c r="B40" s="32" t="s">
        <v>20</v>
      </c>
      <c r="C40" s="34">
        <v>862</v>
      </c>
      <c r="D40" s="34">
        <v>2</v>
      </c>
      <c r="E40" s="35">
        <f t="shared" si="12"/>
        <v>2.3201856148491878E-3</v>
      </c>
      <c r="F40" s="36" t="s">
        <v>37</v>
      </c>
      <c r="G40" s="21">
        <f t="shared" si="10"/>
        <v>1.1433935921815949E-2</v>
      </c>
    </row>
    <row r="41" spans="1:7" x14ac:dyDescent="0.3">
      <c r="A41" s="72"/>
      <c r="B41" s="32" t="s">
        <v>21</v>
      </c>
      <c r="C41" s="34">
        <v>2</v>
      </c>
      <c r="D41" s="34">
        <v>0</v>
      </c>
      <c r="E41" s="35">
        <f t="shared" si="12"/>
        <v>0</v>
      </c>
      <c r="F41" s="36"/>
      <c r="G41" s="21">
        <f t="shared" si="10"/>
        <v>1.1433935921815949E-2</v>
      </c>
    </row>
    <row r="42" spans="1:7" x14ac:dyDescent="0.3">
      <c r="A42" s="72"/>
      <c r="B42" s="32" t="s">
        <v>9</v>
      </c>
      <c r="C42" s="34">
        <v>1667</v>
      </c>
      <c r="D42" s="34">
        <v>5</v>
      </c>
      <c r="E42" s="35">
        <f t="shared" si="12"/>
        <v>2.999400119976005E-3</v>
      </c>
      <c r="F42" s="36" t="s">
        <v>38</v>
      </c>
      <c r="G42" s="21">
        <f t="shared" si="10"/>
        <v>1.1433935921815949E-2</v>
      </c>
    </row>
    <row r="43" spans="1:7" x14ac:dyDescent="0.3">
      <c r="A43" s="72"/>
      <c r="B43" s="32" t="s">
        <v>11</v>
      </c>
      <c r="C43" s="34">
        <v>760</v>
      </c>
      <c r="D43" s="34">
        <v>1</v>
      </c>
      <c r="E43" s="35">
        <f t="shared" si="12"/>
        <v>1.3157894736842105E-3</v>
      </c>
      <c r="F43" s="36" t="s">
        <v>36</v>
      </c>
      <c r="G43" s="21">
        <f t="shared" si="10"/>
        <v>1.1433935921815949E-2</v>
      </c>
    </row>
    <row r="44" spans="1:7" x14ac:dyDescent="0.3">
      <c r="A44" s="72"/>
      <c r="B44" s="32" t="s">
        <v>10</v>
      </c>
      <c r="C44" s="34">
        <v>1370</v>
      </c>
      <c r="D44" s="34">
        <v>7</v>
      </c>
      <c r="E44" s="35">
        <f t="shared" si="12"/>
        <v>5.1094890510948905E-3</v>
      </c>
      <c r="F44" s="36" t="s">
        <v>39</v>
      </c>
      <c r="G44" s="21">
        <f t="shared" si="10"/>
        <v>1.1433935921815949E-2</v>
      </c>
    </row>
    <row r="45" spans="1:7" x14ac:dyDescent="0.3">
      <c r="A45" s="72"/>
      <c r="B45" s="32" t="s">
        <v>22</v>
      </c>
      <c r="C45" s="34">
        <v>600</v>
      </c>
      <c r="D45" s="34">
        <v>1</v>
      </c>
      <c r="E45" s="35">
        <f t="shared" si="12"/>
        <v>1.6666666666666668E-3</v>
      </c>
      <c r="F45" s="36" t="s">
        <v>40</v>
      </c>
      <c r="G45" s="21">
        <f t="shared" si="10"/>
        <v>1.1433935921815949E-2</v>
      </c>
    </row>
    <row r="46" spans="1:7" x14ac:dyDescent="0.3">
      <c r="A46" s="72"/>
      <c r="B46" s="32" t="s">
        <v>23</v>
      </c>
      <c r="C46" s="34">
        <v>1062</v>
      </c>
      <c r="D46" s="34">
        <v>5</v>
      </c>
      <c r="E46" s="35">
        <f t="shared" si="12"/>
        <v>4.7080979284369112E-3</v>
      </c>
      <c r="F46" s="36" t="s">
        <v>41</v>
      </c>
      <c r="G46" s="21">
        <f t="shared" si="10"/>
        <v>1.1433935921815949E-2</v>
      </c>
    </row>
    <row r="47" spans="1:7" x14ac:dyDescent="0.3">
      <c r="A47" s="72"/>
      <c r="B47" s="40" t="s">
        <v>24</v>
      </c>
      <c r="C47" s="29">
        <f>SUM(C37:C46)</f>
        <v>8072</v>
      </c>
      <c r="D47" s="29">
        <f>SUM(D37:D46)</f>
        <v>25</v>
      </c>
      <c r="E47" s="38">
        <f>D47/C47</f>
        <v>3.0971258671952428E-3</v>
      </c>
      <c r="F47" s="39" t="s">
        <v>53</v>
      </c>
      <c r="G47" s="21">
        <f t="shared" si="10"/>
        <v>1.1433935921815949E-2</v>
      </c>
    </row>
    <row r="48" spans="1:7" x14ac:dyDescent="0.3">
      <c r="A48" s="69" t="s">
        <v>42</v>
      </c>
      <c r="B48" s="32" t="s">
        <v>25</v>
      </c>
      <c r="C48" s="34">
        <v>289</v>
      </c>
      <c r="D48" s="34">
        <v>0</v>
      </c>
      <c r="E48" s="35">
        <f>D48/C48</f>
        <v>0</v>
      </c>
      <c r="F48" s="36"/>
      <c r="G48" s="21">
        <f t="shared" si="10"/>
        <v>1.1433935921815949E-2</v>
      </c>
    </row>
    <row r="49" spans="1:7" x14ac:dyDescent="0.3">
      <c r="A49" s="69"/>
      <c r="B49" s="42" t="s">
        <v>49</v>
      </c>
      <c r="C49" s="29">
        <f>SUM(C48:C48)</f>
        <v>289</v>
      </c>
      <c r="D49" s="29">
        <f>SUM(D48:D48)</f>
        <v>0</v>
      </c>
      <c r="E49" s="38">
        <f>D49/C49</f>
        <v>0</v>
      </c>
      <c r="F49" s="39"/>
      <c r="G49" s="21">
        <f t="shared" si="10"/>
        <v>1.1433935921815949E-2</v>
      </c>
    </row>
    <row r="50" spans="1:7" ht="43.2" x14ac:dyDescent="0.3">
      <c r="A50" s="43" t="s">
        <v>55</v>
      </c>
      <c r="B50" s="44" t="s">
        <v>50</v>
      </c>
      <c r="C50" s="37">
        <f>SUM(C36+C47+C49)</f>
        <v>12186</v>
      </c>
      <c r="D50" s="37">
        <f>SUM(D36+D47+D49)</f>
        <v>41</v>
      </c>
      <c r="E50" s="38">
        <f>D50/C50</f>
        <v>3.3645166584605284E-3</v>
      </c>
      <c r="F50" s="39" t="s">
        <v>54</v>
      </c>
      <c r="G50" s="21">
        <f t="shared" si="10"/>
        <v>1.1433935921815949E-2</v>
      </c>
    </row>
    <row r="51" spans="1:7" x14ac:dyDescent="0.3">
      <c r="A51" s="34"/>
      <c r="B51" s="29" t="s">
        <v>29</v>
      </c>
      <c r="C51" s="37">
        <f>SUM(C49,C47,C36,C33)</f>
        <v>41543</v>
      </c>
      <c r="D51" s="29">
        <f>SUM(D49,D47,D36,D33)</f>
        <v>475</v>
      </c>
      <c r="E51" s="38">
        <f>D51/C51</f>
        <v>1.1433935921815949E-2</v>
      </c>
      <c r="F51" s="39" t="s">
        <v>48</v>
      </c>
    </row>
  </sheetData>
  <mergeCells count="8">
    <mergeCell ref="A48:A49"/>
    <mergeCell ref="A23:A25"/>
    <mergeCell ref="A12:A22"/>
    <mergeCell ref="A5:A8"/>
    <mergeCell ref="A9:A11"/>
    <mergeCell ref="A30:A33"/>
    <mergeCell ref="A34:A36"/>
    <mergeCell ref="A37:A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2016-10-04T06:18:50Z</dcterms:created>
  <dcterms:modified xsi:type="dcterms:W3CDTF">2019-12-09T13:21:58Z</dcterms:modified>
</cp:coreProperties>
</file>