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C4133FC5-AA47-4935-A485-61D462C93474}" xr6:coauthVersionLast="46" xr6:coauthVersionMax="46" xr10:uidLastSave="{00000000-0000-0000-0000-000000000000}"/>
  <bookViews>
    <workbookView xWindow="-110" yWindow="-110" windowWidth="19420" windowHeight="10420" tabRatio="935" activeTab="1" xr2:uid="{00000000-000D-0000-FFFF-FFFF00000000}"/>
  </bookViews>
  <sheets>
    <sheet name="Kirjeldus" sheetId="15" r:id="rId1"/>
    <sheet name="Aruandesse 2019" sheetId="14" r:id="rId2"/>
    <sheet name="Kirjeldus 2018" sheetId="1" r:id="rId3"/>
    <sheet name="Aruandesse 2018" sheetId="11" r:id="rId4"/>
    <sheet name="Kirjeldus 2017" sheetId="13" r:id="rId5"/>
    <sheet name="Aruandesse 2017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3" i="14" l="1"/>
  <c r="J127" i="14"/>
  <c r="I127" i="14"/>
  <c r="J114" i="14"/>
  <c r="I114" i="14"/>
  <c r="J109" i="14"/>
  <c r="I109" i="14"/>
  <c r="E121" i="14"/>
  <c r="E112" i="14"/>
  <c r="K55" i="14"/>
  <c r="F89" i="14"/>
  <c r="F78" i="14"/>
  <c r="J43" i="14"/>
  <c r="I43" i="14"/>
  <c r="J48" i="14"/>
  <c r="I48" i="14"/>
  <c r="J61" i="14"/>
  <c r="I61" i="14"/>
  <c r="H45" i="14"/>
  <c r="E59" i="14"/>
  <c r="F8" i="14"/>
  <c r="I129" i="14" l="1"/>
  <c r="J129" i="14"/>
  <c r="I63" i="14"/>
  <c r="I65" i="14" s="1"/>
  <c r="K43" i="14"/>
  <c r="J63" i="14"/>
  <c r="J65" i="14" s="1"/>
  <c r="D11" i="14"/>
  <c r="D75" i="14" l="1"/>
  <c r="E89" i="14"/>
  <c r="C75" i="14"/>
  <c r="C80" i="14"/>
  <c r="C93" i="14"/>
  <c r="D80" i="14"/>
  <c r="D93" i="14"/>
  <c r="E78" i="14"/>
  <c r="D16" i="14"/>
  <c r="D29" i="14"/>
  <c r="C11" i="14"/>
  <c r="C29" i="14"/>
  <c r="C16" i="14"/>
  <c r="D31" i="14" l="1"/>
  <c r="D33" i="14" s="1"/>
  <c r="D95" i="14"/>
  <c r="D97" i="14" s="1"/>
  <c r="C95" i="14"/>
  <c r="C31" i="14"/>
  <c r="C97" i="14" l="1"/>
  <c r="C33" i="14"/>
  <c r="F97" i="14" l="1"/>
  <c r="E33" i="14"/>
  <c r="K127" i="14"/>
  <c r="G127" i="14"/>
  <c r="F127" i="14"/>
  <c r="D127" i="14"/>
  <c r="C127" i="14"/>
  <c r="K126" i="14"/>
  <c r="K125" i="14"/>
  <c r="K124" i="14"/>
  <c r="K121" i="14"/>
  <c r="K120" i="14"/>
  <c r="K119" i="14"/>
  <c r="K118" i="14"/>
  <c r="I131" i="14"/>
  <c r="G114" i="14"/>
  <c r="F114" i="14"/>
  <c r="D114" i="14"/>
  <c r="C114" i="14"/>
  <c r="K113" i="14"/>
  <c r="K111" i="14"/>
  <c r="K110" i="14"/>
  <c r="K109" i="14"/>
  <c r="G109" i="14"/>
  <c r="G129" i="14" s="1"/>
  <c r="F109" i="14"/>
  <c r="D109" i="14"/>
  <c r="C109" i="14"/>
  <c r="K108" i="14"/>
  <c r="H107" i="14"/>
  <c r="E107" i="14"/>
  <c r="K106" i="14"/>
  <c r="E97" i="14"/>
  <c r="J95" i="14" s="1"/>
  <c r="F96" i="14"/>
  <c r="F95" i="14"/>
  <c r="E95" i="14"/>
  <c r="F93" i="14"/>
  <c r="E93" i="14"/>
  <c r="F92" i="14"/>
  <c r="E92" i="14"/>
  <c r="F91" i="14"/>
  <c r="E91" i="14"/>
  <c r="F90" i="14"/>
  <c r="E90" i="14"/>
  <c r="F87" i="14"/>
  <c r="E87" i="14"/>
  <c r="F86" i="14"/>
  <c r="E86" i="14"/>
  <c r="F85" i="14"/>
  <c r="E85" i="14"/>
  <c r="F84" i="14"/>
  <c r="E84" i="14"/>
  <c r="F82" i="14"/>
  <c r="F80" i="14"/>
  <c r="E80" i="14"/>
  <c r="F79" i="14"/>
  <c r="E79" i="14"/>
  <c r="F77" i="14"/>
  <c r="E77" i="14"/>
  <c r="F76" i="14"/>
  <c r="E76" i="14"/>
  <c r="F75" i="14"/>
  <c r="E75" i="14"/>
  <c r="F74" i="14"/>
  <c r="E74" i="14"/>
  <c r="F73" i="14"/>
  <c r="E73" i="14"/>
  <c r="F72" i="14"/>
  <c r="E72" i="14"/>
  <c r="G61" i="14"/>
  <c r="F61" i="14"/>
  <c r="D61" i="14"/>
  <c r="C61" i="14"/>
  <c r="K60" i="14"/>
  <c r="K59" i="14"/>
  <c r="K58" i="14"/>
  <c r="K57" i="14"/>
  <c r="K56" i="14"/>
  <c r="E55" i="14"/>
  <c r="K54" i="14"/>
  <c r="K53" i="14"/>
  <c r="K52" i="14"/>
  <c r="K50" i="14"/>
  <c r="K49" i="14"/>
  <c r="K48" i="14"/>
  <c r="G48" i="14"/>
  <c r="F48" i="14"/>
  <c r="D48" i="14"/>
  <c r="C48" i="14"/>
  <c r="K47" i="14"/>
  <c r="H47" i="14"/>
  <c r="K46" i="14"/>
  <c r="K45" i="14"/>
  <c r="K44" i="14"/>
  <c r="G43" i="14"/>
  <c r="F43" i="14"/>
  <c r="D43" i="14"/>
  <c r="C43" i="14"/>
  <c r="K42" i="14"/>
  <c r="H41" i="14"/>
  <c r="E41" i="14"/>
  <c r="K40" i="14"/>
  <c r="F31" i="14"/>
  <c r="E31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F22" i="14"/>
  <c r="E22" i="14"/>
  <c r="F21" i="14"/>
  <c r="E21" i="14"/>
  <c r="F20" i="14"/>
  <c r="E20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E8" i="14"/>
  <c r="E114" i="14" l="1"/>
  <c r="E127" i="14"/>
  <c r="J73" i="14"/>
  <c r="J80" i="14"/>
  <c r="J76" i="14"/>
  <c r="J90" i="14"/>
  <c r="J92" i="14"/>
  <c r="J72" i="14"/>
  <c r="J87" i="14"/>
  <c r="J84" i="14"/>
  <c r="J74" i="14"/>
  <c r="J78" i="14"/>
  <c r="J82" i="14"/>
  <c r="J91" i="14"/>
  <c r="J77" i="14"/>
  <c r="J79" i="14"/>
  <c r="J81" i="14"/>
  <c r="J83" i="14"/>
  <c r="J86" i="14"/>
  <c r="J88" i="14"/>
  <c r="J96" i="14"/>
  <c r="J75" i="14"/>
  <c r="J85" i="14"/>
  <c r="J89" i="14"/>
  <c r="J93" i="14"/>
  <c r="F33" i="14"/>
  <c r="K66" i="14"/>
  <c r="H48" i="14"/>
  <c r="F63" i="14"/>
  <c r="F65" i="14" s="1"/>
  <c r="E61" i="14"/>
  <c r="C63" i="14"/>
  <c r="C65" i="14" s="1"/>
  <c r="E43" i="14"/>
  <c r="J12" i="14"/>
  <c r="J20" i="14"/>
  <c r="J16" i="14"/>
  <c r="J11" i="14"/>
  <c r="J15" i="14"/>
  <c r="J24" i="14"/>
  <c r="J31" i="14"/>
  <c r="J25" i="14"/>
  <c r="J10" i="14"/>
  <c r="J14" i="14"/>
  <c r="J22" i="14"/>
  <c r="J23" i="14"/>
  <c r="J29" i="14"/>
  <c r="J13" i="14"/>
  <c r="J17" i="14"/>
  <c r="J19" i="14"/>
  <c r="J21" i="14"/>
  <c r="J28" i="14"/>
  <c r="K61" i="14"/>
  <c r="K114" i="14"/>
  <c r="H43" i="14"/>
  <c r="C129" i="14"/>
  <c r="C131" i="14" s="1"/>
  <c r="F129" i="14"/>
  <c r="F131" i="14" s="1"/>
  <c r="J8" i="14"/>
  <c r="J9" i="14"/>
  <c r="J18" i="14"/>
  <c r="J26" i="14"/>
  <c r="J27" i="14"/>
  <c r="J32" i="14"/>
  <c r="D63" i="14"/>
  <c r="G63" i="14"/>
  <c r="G65" i="14" s="1"/>
  <c r="D129" i="14"/>
  <c r="D131" i="14" s="1"/>
  <c r="J131" i="14"/>
  <c r="K131" i="14" s="1"/>
  <c r="G131" i="14"/>
  <c r="H109" i="14"/>
  <c r="E109" i="14"/>
  <c r="K40" i="11"/>
  <c r="E41" i="11"/>
  <c r="H41" i="11"/>
  <c r="H42" i="11"/>
  <c r="K42" i="11"/>
  <c r="C43" i="11"/>
  <c r="D43" i="11"/>
  <c r="F43" i="11"/>
  <c r="G43" i="11"/>
  <c r="I43" i="11"/>
  <c r="J43" i="11"/>
  <c r="K44" i="11"/>
  <c r="H45" i="11"/>
  <c r="K45" i="11"/>
  <c r="E46" i="11"/>
  <c r="K46" i="11"/>
  <c r="H47" i="11"/>
  <c r="K47" i="11"/>
  <c r="C48" i="11"/>
  <c r="D48" i="11"/>
  <c r="F48" i="11"/>
  <c r="G48" i="11"/>
  <c r="I48" i="11"/>
  <c r="J48" i="11"/>
  <c r="K49" i="11"/>
  <c r="K50" i="11"/>
  <c r="K52" i="11"/>
  <c r="K53" i="11"/>
  <c r="K54" i="11"/>
  <c r="E55" i="11"/>
  <c r="H55" i="11"/>
  <c r="K56" i="11"/>
  <c r="K57" i="11"/>
  <c r="K58" i="11"/>
  <c r="K59" i="11"/>
  <c r="K60" i="11"/>
  <c r="C61" i="11"/>
  <c r="D61" i="11"/>
  <c r="F61" i="11"/>
  <c r="G61" i="11"/>
  <c r="I61" i="11"/>
  <c r="J61" i="11"/>
  <c r="J63" i="11" l="1"/>
  <c r="J65" i="11" s="1"/>
  <c r="H61" i="11"/>
  <c r="K129" i="14"/>
  <c r="H129" i="14"/>
  <c r="H131" i="14"/>
  <c r="E131" i="14"/>
  <c r="E129" i="14"/>
  <c r="H65" i="14"/>
  <c r="E63" i="14"/>
  <c r="D65" i="14"/>
  <c r="E65" i="14" s="1"/>
  <c r="H63" i="14"/>
  <c r="K63" i="14"/>
  <c r="K65" i="14"/>
  <c r="K43" i="11"/>
  <c r="I63" i="11"/>
  <c r="K63" i="11" s="1"/>
  <c r="F63" i="11"/>
  <c r="F65" i="11" s="1"/>
  <c r="G63" i="11"/>
  <c r="H48" i="11"/>
  <c r="E48" i="11"/>
  <c r="E43" i="11"/>
  <c r="C63" i="11"/>
  <c r="C65" i="11" s="1"/>
  <c r="D63" i="11"/>
  <c r="K61" i="11"/>
  <c r="E61" i="11"/>
  <c r="K48" i="11"/>
  <c r="H43" i="11"/>
  <c r="J127" i="11"/>
  <c r="I127" i="11"/>
  <c r="G127" i="11"/>
  <c r="F127" i="11"/>
  <c r="D127" i="11"/>
  <c r="C127" i="11"/>
  <c r="K126" i="11"/>
  <c r="K125" i="11"/>
  <c r="K124" i="11"/>
  <c r="K121" i="11"/>
  <c r="K120" i="11"/>
  <c r="K119" i="11"/>
  <c r="K118" i="11"/>
  <c r="K116" i="11"/>
  <c r="J114" i="11"/>
  <c r="I114" i="11"/>
  <c r="G114" i="11"/>
  <c r="F114" i="11"/>
  <c r="D114" i="11"/>
  <c r="C114" i="11"/>
  <c r="K113" i="11"/>
  <c r="K111" i="11"/>
  <c r="K110" i="11"/>
  <c r="J109" i="11"/>
  <c r="I109" i="11"/>
  <c r="G109" i="11"/>
  <c r="F109" i="11"/>
  <c r="D109" i="11"/>
  <c r="C109" i="11"/>
  <c r="K108" i="11"/>
  <c r="H107" i="11"/>
  <c r="E107" i="11"/>
  <c r="K106" i="11"/>
  <c r="K127" i="11" l="1"/>
  <c r="H63" i="11"/>
  <c r="G65" i="11"/>
  <c r="H65" i="11" s="1"/>
  <c r="I65" i="11"/>
  <c r="K65" i="11" s="1"/>
  <c r="E63" i="11"/>
  <c r="D65" i="11"/>
  <c r="E65" i="11" s="1"/>
  <c r="H109" i="11"/>
  <c r="C129" i="11"/>
  <c r="C131" i="11" s="1"/>
  <c r="F129" i="11"/>
  <c r="F131" i="11" s="1"/>
  <c r="J129" i="11"/>
  <c r="J131" i="11" s="1"/>
  <c r="D129" i="11"/>
  <c r="K114" i="11"/>
  <c r="I129" i="11"/>
  <c r="I131" i="11" s="1"/>
  <c r="E109" i="11"/>
  <c r="G129" i="11"/>
  <c r="K109" i="11"/>
  <c r="F84" i="11"/>
  <c r="F85" i="11"/>
  <c r="F86" i="11"/>
  <c r="F87" i="11"/>
  <c r="F82" i="11"/>
  <c r="E129" i="11" l="1"/>
  <c r="D131" i="11"/>
  <c r="E131" i="11" s="1"/>
  <c r="K131" i="11"/>
  <c r="K129" i="11"/>
  <c r="G131" i="11"/>
  <c r="H131" i="11" s="1"/>
  <c r="H129" i="11"/>
  <c r="F73" i="11"/>
  <c r="E73" i="11"/>
  <c r="F9" i="11"/>
  <c r="E9" i="11"/>
  <c r="J73" i="11" l="1"/>
  <c r="J9" i="11"/>
  <c r="K9" i="11"/>
  <c r="E11" i="11" l="1"/>
  <c r="I65" i="12" l="1"/>
  <c r="H65" i="12"/>
  <c r="F65" i="12" s="1"/>
  <c r="E65" i="12"/>
  <c r="G56" i="12" s="1"/>
  <c r="I64" i="12"/>
  <c r="F64" i="12" s="1"/>
  <c r="H64" i="12"/>
  <c r="E64" i="12"/>
  <c r="I63" i="12"/>
  <c r="H63" i="12"/>
  <c r="E63" i="12"/>
  <c r="I61" i="12"/>
  <c r="H61" i="12"/>
  <c r="E61" i="12"/>
  <c r="I60" i="12"/>
  <c r="H60" i="12"/>
  <c r="F60" i="12" s="1"/>
  <c r="G60" i="12"/>
  <c r="E60" i="12"/>
  <c r="I59" i="12"/>
  <c r="H59" i="12"/>
  <c r="F59" i="12" s="1"/>
  <c r="E59" i="12"/>
  <c r="I58" i="12"/>
  <c r="H58" i="12"/>
  <c r="E58" i="12"/>
  <c r="J58" i="12" s="1"/>
  <c r="I57" i="12"/>
  <c r="K57" i="12" s="1"/>
  <c r="H57" i="12"/>
  <c r="E57" i="12"/>
  <c r="I56" i="12"/>
  <c r="H56" i="12"/>
  <c r="J56" i="12" s="1"/>
  <c r="I55" i="12"/>
  <c r="H55" i="12"/>
  <c r="E55" i="12"/>
  <c r="I54" i="12"/>
  <c r="H54" i="12"/>
  <c r="F54" i="12" s="1"/>
  <c r="E54" i="12"/>
  <c r="I53" i="12"/>
  <c r="H53" i="12"/>
  <c r="E53" i="12"/>
  <c r="I52" i="12"/>
  <c r="H52" i="12"/>
  <c r="E52" i="12"/>
  <c r="I51" i="12"/>
  <c r="H51" i="12"/>
  <c r="J51" i="12" s="1"/>
  <c r="G51" i="12"/>
  <c r="I50" i="12"/>
  <c r="K50" i="12" s="1"/>
  <c r="H50" i="12"/>
  <c r="G50" i="12"/>
  <c r="I49" i="12"/>
  <c r="H49" i="12"/>
  <c r="G49" i="12"/>
  <c r="E49" i="12"/>
  <c r="I48" i="12"/>
  <c r="H48" i="12"/>
  <c r="G48" i="12"/>
  <c r="E48" i="12"/>
  <c r="I47" i="12"/>
  <c r="H47" i="12"/>
  <c r="E47" i="12"/>
  <c r="I46" i="12"/>
  <c r="K46" i="12" s="1"/>
  <c r="H46" i="12"/>
  <c r="G46" i="12"/>
  <c r="E46" i="12"/>
  <c r="I45" i="12"/>
  <c r="H45" i="12"/>
  <c r="E45" i="12"/>
  <c r="I44" i="12"/>
  <c r="H44" i="12"/>
  <c r="F44" i="12" s="1"/>
  <c r="E44" i="12"/>
  <c r="I43" i="12"/>
  <c r="K43" i="12" s="1"/>
  <c r="H43" i="12"/>
  <c r="E43" i="12"/>
  <c r="I42" i="12"/>
  <c r="H42" i="12"/>
  <c r="F42" i="12" s="1"/>
  <c r="E42" i="12"/>
  <c r="I40" i="12"/>
  <c r="H40" i="12"/>
  <c r="G40" i="12"/>
  <c r="E40" i="12"/>
  <c r="I33" i="12"/>
  <c r="H33" i="12"/>
  <c r="E33" i="12"/>
  <c r="G19" i="12" s="1"/>
  <c r="I32" i="12"/>
  <c r="H32" i="12"/>
  <c r="F32" i="12" s="1"/>
  <c r="G32" i="12"/>
  <c r="E32" i="12"/>
  <c r="J32" i="12" s="1"/>
  <c r="I31" i="12"/>
  <c r="H31" i="12"/>
  <c r="F31" i="12" s="1"/>
  <c r="E31" i="12"/>
  <c r="I29" i="12"/>
  <c r="H29" i="12"/>
  <c r="G29" i="12"/>
  <c r="E29" i="12"/>
  <c r="I28" i="12"/>
  <c r="K28" i="12" s="1"/>
  <c r="H28" i="12"/>
  <c r="I27" i="12"/>
  <c r="K27" i="12" s="1"/>
  <c r="H27" i="12"/>
  <c r="E27" i="12"/>
  <c r="I26" i="12"/>
  <c r="H26" i="12"/>
  <c r="F26" i="12" s="1"/>
  <c r="E26" i="12"/>
  <c r="I25" i="12"/>
  <c r="H25" i="12"/>
  <c r="E25" i="12"/>
  <c r="J25" i="12" s="1"/>
  <c r="I24" i="12"/>
  <c r="H24" i="12"/>
  <c r="F24" i="12" s="1"/>
  <c r="G24" i="12"/>
  <c r="E24" i="12"/>
  <c r="K24" i="12" s="1"/>
  <c r="I23" i="12"/>
  <c r="H23" i="12"/>
  <c r="F23" i="12" s="1"/>
  <c r="E23" i="12"/>
  <c r="I22" i="12"/>
  <c r="H22" i="12"/>
  <c r="F22" i="12" s="1"/>
  <c r="E22" i="12"/>
  <c r="I21" i="12"/>
  <c r="H21" i="12"/>
  <c r="F21" i="12" s="1"/>
  <c r="E21" i="12"/>
  <c r="I20" i="12"/>
  <c r="H20" i="12"/>
  <c r="E20" i="12"/>
  <c r="K20" i="12" s="1"/>
  <c r="I19" i="12"/>
  <c r="H19" i="12"/>
  <c r="E19" i="12"/>
  <c r="I18" i="12"/>
  <c r="K18" i="12" s="1"/>
  <c r="H18" i="12"/>
  <c r="E18" i="12"/>
  <c r="J18" i="12" s="1"/>
  <c r="I17" i="12"/>
  <c r="H17" i="12"/>
  <c r="J17" i="12" s="1"/>
  <c r="I16" i="12"/>
  <c r="H16" i="12"/>
  <c r="E16" i="12"/>
  <c r="J16" i="12" s="1"/>
  <c r="I15" i="12"/>
  <c r="H15" i="12"/>
  <c r="E15" i="12"/>
  <c r="I14" i="12"/>
  <c r="K14" i="12" s="1"/>
  <c r="H14" i="12"/>
  <c r="E14" i="12"/>
  <c r="I13" i="12"/>
  <c r="K13" i="12" s="1"/>
  <c r="H13" i="12"/>
  <c r="E13" i="12"/>
  <c r="I12" i="12"/>
  <c r="H12" i="12"/>
  <c r="E12" i="12"/>
  <c r="J12" i="12" s="1"/>
  <c r="I11" i="12"/>
  <c r="H11" i="12"/>
  <c r="E11" i="12"/>
  <c r="I10" i="12"/>
  <c r="H10" i="12"/>
  <c r="E10" i="12"/>
  <c r="J10" i="12" s="1"/>
  <c r="I8" i="12"/>
  <c r="H8" i="12"/>
  <c r="E8" i="12"/>
  <c r="J15" i="12" l="1"/>
  <c r="J19" i="12"/>
  <c r="K22" i="12"/>
  <c r="K23" i="12"/>
  <c r="F29" i="12"/>
  <c r="F33" i="12"/>
  <c r="F46" i="12"/>
  <c r="F47" i="12"/>
  <c r="F48" i="12"/>
  <c r="F53" i="12"/>
  <c r="J59" i="12"/>
  <c r="K45" i="12"/>
  <c r="K53" i="12"/>
  <c r="K61" i="12"/>
  <c r="G8" i="12"/>
  <c r="K11" i="12"/>
  <c r="J13" i="12"/>
  <c r="G22" i="12"/>
  <c r="G23" i="12"/>
  <c r="J24" i="12"/>
  <c r="F27" i="12"/>
  <c r="J31" i="12"/>
  <c r="J40" i="12"/>
  <c r="J42" i="12"/>
  <c r="F43" i="12"/>
  <c r="K44" i="12"/>
  <c r="J46" i="12"/>
  <c r="K52" i="12"/>
  <c r="J57" i="12"/>
  <c r="J63" i="12"/>
  <c r="K64" i="12"/>
  <c r="G14" i="12"/>
  <c r="G16" i="12"/>
  <c r="G18" i="12"/>
  <c r="K21" i="12"/>
  <c r="K26" i="12"/>
  <c r="J54" i="12"/>
  <c r="J55" i="12"/>
  <c r="K59" i="12"/>
  <c r="K10" i="12"/>
  <c r="G13" i="12"/>
  <c r="G15" i="12"/>
  <c r="G17" i="12"/>
  <c r="F8" i="12"/>
  <c r="J11" i="12"/>
  <c r="F12" i="12"/>
  <c r="F14" i="12"/>
  <c r="F15" i="12"/>
  <c r="F16" i="12"/>
  <c r="F19" i="12"/>
  <c r="F20" i="12"/>
  <c r="K25" i="12"/>
  <c r="K29" i="12"/>
  <c r="G44" i="12"/>
  <c r="G45" i="12"/>
  <c r="K47" i="12"/>
  <c r="K48" i="12"/>
  <c r="K49" i="12"/>
  <c r="J52" i="12"/>
  <c r="G53" i="12"/>
  <c r="G54" i="12"/>
  <c r="G55" i="12"/>
  <c r="K58" i="12"/>
  <c r="J60" i="12"/>
  <c r="J61" i="12"/>
  <c r="F63" i="12"/>
  <c r="K60" i="12"/>
  <c r="J20" i="12"/>
  <c r="K8" i="12"/>
  <c r="K17" i="12"/>
  <c r="J8" i="12"/>
  <c r="F13" i="12"/>
  <c r="K56" i="12"/>
  <c r="J64" i="12"/>
  <c r="J33" i="12"/>
  <c r="G30" i="12"/>
  <c r="G9" i="12"/>
  <c r="G31" i="12"/>
  <c r="G10" i="12"/>
  <c r="G12" i="12"/>
  <c r="G11" i="12"/>
  <c r="F52" i="12"/>
  <c r="J65" i="12"/>
  <c r="G41" i="12"/>
  <c r="G64" i="12"/>
  <c r="G42" i="12"/>
  <c r="G62" i="12"/>
  <c r="G43" i="12"/>
  <c r="G63" i="12"/>
  <c r="F10" i="12"/>
  <c r="F11" i="12"/>
  <c r="K12" i="12"/>
  <c r="J14" i="12"/>
  <c r="K15" i="12"/>
  <c r="K16" i="12"/>
  <c r="F18" i="12"/>
  <c r="G20" i="12"/>
  <c r="J21" i="12"/>
  <c r="G25" i="12"/>
  <c r="J26" i="12"/>
  <c r="J27" i="12"/>
  <c r="J28" i="12"/>
  <c r="K31" i="12"/>
  <c r="K42" i="12"/>
  <c r="J47" i="12"/>
  <c r="G52" i="12"/>
  <c r="G57" i="12"/>
  <c r="G58" i="12"/>
  <c r="G61" i="12"/>
  <c r="K19" i="12"/>
  <c r="G21" i="12"/>
  <c r="J22" i="12"/>
  <c r="J23" i="12"/>
  <c r="F25" i="12"/>
  <c r="G26" i="12"/>
  <c r="G27" i="12"/>
  <c r="G28" i="12"/>
  <c r="J29" i="12"/>
  <c r="K32" i="12"/>
  <c r="K33" i="12"/>
  <c r="K40" i="12"/>
  <c r="J43" i="12"/>
  <c r="J44" i="12"/>
  <c r="J45" i="12"/>
  <c r="G47" i="12"/>
  <c r="J48" i="12"/>
  <c r="J49" i="12"/>
  <c r="J50" i="12"/>
  <c r="K51" i="12"/>
  <c r="J53" i="12"/>
  <c r="K54" i="12"/>
  <c r="K55" i="12"/>
  <c r="F57" i="12"/>
  <c r="F58" i="12"/>
  <c r="G59" i="12"/>
  <c r="F61" i="12"/>
  <c r="K63" i="12"/>
  <c r="K65" i="12"/>
  <c r="F40" i="12"/>
  <c r="F45" i="12"/>
  <c r="F49" i="12"/>
  <c r="F55" i="12"/>
  <c r="E23" i="11"/>
  <c r="E15" i="11"/>
  <c r="E14" i="11"/>
  <c r="E10" i="11"/>
  <c r="K32" i="11" l="1"/>
  <c r="E28" i="11"/>
  <c r="E24" i="11"/>
  <c r="E20" i="11"/>
  <c r="J15" i="11"/>
  <c r="J10" i="11"/>
  <c r="E12" i="11"/>
  <c r="E27" i="11"/>
  <c r="K27" i="11" s="1"/>
  <c r="K15" i="11"/>
  <c r="K10" i="11"/>
  <c r="J14" i="11"/>
  <c r="K14" i="11"/>
  <c r="E18" i="11"/>
  <c r="E26" i="11"/>
  <c r="J26" i="11" s="1"/>
  <c r="E22" i="11"/>
  <c r="J22" i="11" s="1"/>
  <c r="F26" i="11"/>
  <c r="F22" i="11"/>
  <c r="F27" i="11"/>
  <c r="F23" i="11"/>
  <c r="J32" i="11"/>
  <c r="K23" i="11"/>
  <c r="K19" i="11"/>
  <c r="E25" i="11"/>
  <c r="E21" i="11"/>
  <c r="E17" i="11"/>
  <c r="E13" i="11"/>
  <c r="E8" i="11"/>
  <c r="F18" i="11" l="1"/>
  <c r="K18" i="11"/>
  <c r="K17" i="11"/>
  <c r="F17" i="11"/>
  <c r="J28" i="11"/>
  <c r="F28" i="11"/>
  <c r="F11" i="11"/>
  <c r="K24" i="11"/>
  <c r="K28" i="11"/>
  <c r="F12" i="11"/>
  <c r="K20" i="11"/>
  <c r="F8" i="11"/>
  <c r="J11" i="11"/>
  <c r="F15" i="11"/>
  <c r="J18" i="11"/>
  <c r="K11" i="11"/>
  <c r="J20" i="11"/>
  <c r="F10" i="11"/>
  <c r="K22" i="11"/>
  <c r="K21" i="11"/>
  <c r="J23" i="11"/>
  <c r="K13" i="11"/>
  <c r="J27" i="11"/>
  <c r="F24" i="11"/>
  <c r="F14" i="11"/>
  <c r="F20" i="11"/>
  <c r="J19" i="11"/>
  <c r="K26" i="11"/>
  <c r="K12" i="11"/>
  <c r="J24" i="11"/>
  <c r="K25" i="11"/>
  <c r="E16" i="11"/>
  <c r="K8" i="11"/>
  <c r="J12" i="11"/>
  <c r="E29" i="11"/>
  <c r="F25" i="11"/>
  <c r="J25" i="11"/>
  <c r="F21" i="11"/>
  <c r="J21" i="11"/>
  <c r="J17" i="11"/>
  <c r="F13" i="11"/>
  <c r="J13" i="11"/>
  <c r="J8" i="11"/>
  <c r="F29" i="11" l="1"/>
  <c r="J16" i="11"/>
  <c r="J29" i="11"/>
  <c r="K16" i="11"/>
  <c r="E31" i="11"/>
  <c r="K29" i="11"/>
  <c r="F16" i="11"/>
  <c r="K31" i="11" l="1"/>
  <c r="F31" i="11"/>
  <c r="J31" i="11"/>
  <c r="E33" i="11"/>
  <c r="G9" i="11" l="1"/>
  <c r="K33" i="11"/>
  <c r="F33" i="11"/>
  <c r="G10" i="11"/>
  <c r="G14" i="11"/>
  <c r="G18" i="11"/>
  <c r="G22" i="11"/>
  <c r="G26" i="11"/>
  <c r="G31" i="11"/>
  <c r="G11" i="11"/>
  <c r="G15" i="11"/>
  <c r="G19" i="11"/>
  <c r="G23" i="11"/>
  <c r="G27" i="11"/>
  <c r="G32" i="11"/>
  <c r="G12" i="11"/>
  <c r="G16" i="11"/>
  <c r="G20" i="11"/>
  <c r="G24" i="11"/>
  <c r="G28" i="11"/>
  <c r="G8" i="11"/>
  <c r="G13" i="11"/>
  <c r="G17" i="11"/>
  <c r="G21" i="11"/>
  <c r="G25" i="11"/>
  <c r="G29" i="11"/>
  <c r="J33" i="11"/>
  <c r="E74" i="11" l="1"/>
  <c r="E75" i="11"/>
  <c r="E76" i="11"/>
  <c r="E77" i="11"/>
  <c r="E79" i="11"/>
  <c r="E80" i="11"/>
  <c r="E82" i="11"/>
  <c r="E84" i="11"/>
  <c r="E85" i="11"/>
  <c r="E86" i="11"/>
  <c r="E87" i="11"/>
  <c r="E90" i="11"/>
  <c r="E91" i="11"/>
  <c r="E92" i="11"/>
  <c r="E93" i="11"/>
  <c r="E95" i="11"/>
  <c r="E96" i="11"/>
  <c r="E97" i="11"/>
  <c r="G73" i="11" s="1"/>
  <c r="E72" i="11"/>
  <c r="J74" i="11" l="1"/>
  <c r="K66" i="11"/>
  <c r="J85" i="11"/>
  <c r="J89" i="11"/>
  <c r="J72" i="11"/>
  <c r="F77" i="11" l="1"/>
  <c r="F93" i="11"/>
  <c r="F90" i="11"/>
  <c r="F74" i="11"/>
  <c r="F95" i="11"/>
  <c r="F72" i="11"/>
  <c r="F97" i="11"/>
  <c r="J93" i="11"/>
  <c r="J86" i="11"/>
  <c r="J77" i="11"/>
  <c r="J97" i="11"/>
  <c r="J90" i="11"/>
  <c r="J81" i="11"/>
  <c r="J95" i="11"/>
  <c r="J78" i="11"/>
  <c r="F92" i="11"/>
  <c r="F80" i="11"/>
  <c r="F76" i="11"/>
  <c r="F96" i="11"/>
  <c r="F91" i="11"/>
  <c r="F79" i="11"/>
  <c r="F75" i="11"/>
  <c r="J82" i="11"/>
  <c r="J92" i="11"/>
  <c r="J88" i="11"/>
  <c r="J84" i="11"/>
  <c r="J80" i="11"/>
  <c r="J76" i="11"/>
  <c r="J96" i="11"/>
  <c r="J91" i="11"/>
  <c r="J87" i="11"/>
  <c r="J83" i="11"/>
  <c r="J79" i="11"/>
  <c r="J75" i="11"/>
  <c r="G75" i="11" l="1"/>
  <c r="G79" i="11"/>
  <c r="G83" i="11"/>
  <c r="G87" i="11"/>
  <c r="G91" i="11"/>
  <c r="G96" i="11"/>
  <c r="G76" i="11"/>
  <c r="G80" i="11"/>
  <c r="G84" i="11"/>
  <c r="G88" i="11"/>
  <c r="G92" i="11"/>
  <c r="G72" i="11"/>
  <c r="G77" i="11"/>
  <c r="G81" i="11"/>
  <c r="G85" i="11"/>
  <c r="G89" i="11"/>
  <c r="G93" i="11"/>
  <c r="G74" i="11"/>
  <c r="G78" i="11"/>
  <c r="G82" i="11"/>
  <c r="G86" i="11"/>
  <c r="G90" i="11"/>
  <c r="G95" i="11"/>
</calcChain>
</file>

<file path=xl/sharedStrings.xml><?xml version="1.0" encoding="utf-8"?>
<sst xmlns="http://schemas.openxmlformats.org/spreadsheetml/2006/main" count="706" uniqueCount="85">
  <si>
    <t>.</t>
  </si>
  <si>
    <t>Kõik teenuseosutajad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</si>
  <si>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</si>
  <si>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</si>
  <si>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</si>
  <si>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</si>
  <si>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</si>
  <si>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</si>
  <si>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</si>
  <si>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</si>
  <si>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</si>
  <si>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HVA välised teenuseosutajad</t>
  </si>
  <si>
    <t>HVA välised</t>
  </si>
  <si>
    <t>iseseisev statsionaarne õendusabi (ravitüüp 18)</t>
  </si>
  <si>
    <t>statsionaarne taastusravi (ravitüüp 15)</t>
  </si>
  <si>
    <t>95% usaldusvahemik</t>
  </si>
  <si>
    <t>Tabel 1.1 Välditavad hospitaliseerimised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</si>
  <si>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</si>
  <si>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</si>
  <si>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</si>
  <si>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</si>
  <si>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</si>
  <si>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</si>
  <si>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</si>
  <si>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Lääne-Tallinna Keskhaigla</t>
  </si>
  <si>
    <t>Ida-Viru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</si>
  <si>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</si>
  <si>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</si>
  <si>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</si>
  <si>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</si>
  <si>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</si>
  <si>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</si>
  <si>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</si>
  <si>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</si>
  <si>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</si>
  <si>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</si>
  <si>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</si>
  <si>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</si>
  <si>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</si>
  <si>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*2017. aasta arvutused on võrreldes varasemate aastatega korrigeeritud - välja on jäetud järgmiseid ravitüübid:</t>
  </si>
  <si>
    <t>Välja jäetud hingamiselundite haigused (haigusrühm J00-J99.8 sh välditavad astma ja kopsuhaigused)</t>
  </si>
  <si>
    <t>Välja jäetud välditavana südamepuudulikkus I50.</t>
  </si>
  <si>
    <t>päevaravi (ravitüüp 19)</t>
  </si>
  <si>
    <t>Kitsendatud välditavaid kõrgvererõhktõve haiguste rühma (alles pdg I10)</t>
  </si>
  <si>
    <t>Kitsendatud välditavaid endokriinhaiguste rühma (alles pdg E11.9, E13.9, E14.9)</t>
  </si>
  <si>
    <t>Indikaatorhaigustena välja jäetud kogu sisesekretsiooni-, toitumis- ja ainevahetushaigused (E00-E99); kogu vereringeelundite haiguste rühm (asendatud suhkrutõve ja kõrgvererõhktõve haiguste rühmaga)</t>
  </si>
  <si>
    <t>2017* hospitaliseerimised kokku (kõrgvererõhkhaigused), arv</t>
  </si>
  <si>
    <t>2017* hospitaliseerimised kokku (diabeet), arv</t>
  </si>
  <si>
    <t>MA-mittearvutatav</t>
  </si>
  <si>
    <t>2017 diabeediga (E11.9, E13.9, E14.9) hospitaliseerimised, osakaal</t>
  </si>
  <si>
    <t xml:space="preserve">2017 diabeediga (E11.9, E13.9, E14.9)  hospitaliseerimised, arv </t>
  </si>
  <si>
    <t>2017 kõrgvererõhktõvega (I10) hospitaliseerimised, osakaal</t>
  </si>
  <si>
    <t xml:space="preserve">2017 kõrgvererõhktõvega (I10) hospitaliseerimised, arv </t>
  </si>
  <si>
    <t>**2018. aastal eemaldatud vanusepiirang</t>
  </si>
  <si>
    <t>Tallinna Lastehaigla</t>
  </si>
  <si>
    <t>Vanus ≤14</t>
  </si>
  <si>
    <t>Vanus ≥19</t>
  </si>
  <si>
    <t>Erihaiglad</t>
  </si>
  <si>
    <t>Haapsalu Neuroloogiline Rehabilitatsioonikeskus</t>
  </si>
  <si>
    <t>-</t>
  </si>
  <si>
    <t>Vanus 15–18</t>
  </si>
  <si>
    <t>Ravi integreerituse indikaator 1: Indikaatorhaigusega patsientide hospitaliseerimiste osakaal</t>
  </si>
  <si>
    <t>Indikaatorhaigusega hospitaliseerimised: kõrgvererõhktõbi</t>
  </si>
  <si>
    <t>Indikaatorhaigusega hospitaliseerimised: diabeet</t>
  </si>
  <si>
    <t xml:space="preserve">** 2018. aasta tulemuste arvutamisel eemaldati vanusepiirang ≥16 aastat 
</t>
  </si>
  <si>
    <t>2018. a hospitaliseerimised kokku (kõrgvererõhkhaigused), arv</t>
  </si>
  <si>
    <t xml:space="preserve">2018. a kõrgvererõhktõvega (I10) hospitaliseerimised, arv </t>
  </si>
  <si>
    <t>2018. a kõrgvererõhktõvega (I10) hospitaliseerimised, osakaal</t>
  </si>
  <si>
    <t>2018. a  hospitaliseerimised kokku (diabeet), arv</t>
  </si>
  <si>
    <t xml:space="preserve">2018. a diabeediga (E11.9, E13.9, E14.9)  hospitaliseerimised, arv </t>
  </si>
  <si>
    <t>2018. a diabeediga (E11.9, E13.9, E14.9) hospitaliseerimised, osakaal</t>
  </si>
  <si>
    <t>2018. a hospitaliseerimised kokku (diabeet), arv</t>
  </si>
  <si>
    <t>–</t>
  </si>
  <si>
    <t xml:space="preserve">Kriipsuga ( – ) tähistatud read, kus ei olnud juhtusid ning tulemust ei saanud arvutada. </t>
  </si>
  <si>
    <t>Kokku</t>
  </si>
  <si>
    <t>2019. a hospitaliseerimised kokku (kõrgvererõhkhaigused), arv</t>
  </si>
  <si>
    <t xml:space="preserve">2019. a kõrgvererõhktõvega (I10) hospitaliseerimised, arv </t>
  </si>
  <si>
    <t>2019. a kõrgvererõhktõvega (I10) hospitaliseerimised, osakaal</t>
  </si>
  <si>
    <t>2019. a  hospitaliseerimised kokku (diabeet), arv</t>
  </si>
  <si>
    <t xml:space="preserve">2019. a diabeediga (E11.9, E13.9, E14.9)  hospitaliseerimised, arv </t>
  </si>
  <si>
    <t>2019. a diabeediga (E11.9, E13.9, E14.9) hospitaliseerimised, osakaal</t>
  </si>
  <si>
    <t>2019. a hospitaliseerimised kokku (diabeet), arv</t>
  </si>
  <si>
    <t>PiirkH</t>
  </si>
  <si>
    <t>KeskH</t>
  </si>
  <si>
    <t>ÜldH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</si>
</sst>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rgb="FF2E75B6"/>
      <name val="Times New Roman"/>
      <family val="1"/>
      <charset val="186"/>
    </font>
    <font>
      <b/>
      <sz val="10"/>
      <color rgb="FF2E75B6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2"/>
      <color rgb="FF2F5597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20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Fill="1" applyAlignment="1">
      <alignment wrapText="1"/>
    </xf>
    <xf numFmtId="0" fontId="5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9" fontId="0" fillId="0" borderId="1" xfId="0" applyNumberFormat="1" applyBorder="1"/>
    <xf numFmtId="0" fontId="2" fillId="0" borderId="1" xfId="0" applyFont="1" applyBorder="1"/>
    <xf numFmtId="3" fontId="6" fillId="0" borderId="1" xfId="0" applyNumberFormat="1" applyFont="1" applyBorder="1"/>
    <xf numFmtId="9" fontId="6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3" fontId="6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2" fillId="0" borderId="1" xfId="1" applyFont="1" applyBorder="1" applyAlignment="1">
      <alignment wrapText="1"/>
    </xf>
    <xf numFmtId="3" fontId="12" fillId="0" borderId="1" xfId="0" applyNumberFormat="1" applyFont="1" applyBorder="1"/>
    <xf numFmtId="0" fontId="2" fillId="0" borderId="0" xfId="1" applyFont="1" applyBorder="1" applyAlignment="1">
      <alignment wrapText="1"/>
    </xf>
    <xf numFmtId="3" fontId="12" fillId="0" borderId="0" xfId="0" applyNumberFormat="1" applyFont="1" applyBorder="1"/>
    <xf numFmtId="9" fontId="6" fillId="0" borderId="0" xfId="0" applyNumberFormat="1" applyFont="1" applyBorder="1"/>
    <xf numFmtId="9" fontId="7" fillId="0" borderId="0" xfId="0" applyNumberFormat="1" applyFont="1"/>
    <xf numFmtId="9" fontId="0" fillId="0" borderId="1" xfId="0" applyNumberFormat="1" applyBorder="1" applyAlignment="1">
      <alignment horizontal="right"/>
    </xf>
    <xf numFmtId="2" fontId="0" fillId="0" borderId="0" xfId="0" applyNumberFormat="1"/>
    <xf numFmtId="9" fontId="6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/>
    <xf numFmtId="164" fontId="7" fillId="0" borderId="0" xfId="0" applyNumberFormat="1" applyFont="1"/>
    <xf numFmtId="0" fontId="0" fillId="0" borderId="4" xfId="0" applyFont="1" applyBorder="1"/>
    <xf numFmtId="0" fontId="0" fillId="0" borderId="1" xfId="0" applyFont="1" applyBorder="1"/>
    <xf numFmtId="0" fontId="6" fillId="0" borderId="1" xfId="0" applyFont="1" applyBorder="1"/>
    <xf numFmtId="0" fontId="0" fillId="0" borderId="3" xfId="0" applyFont="1" applyFill="1" applyBorder="1"/>
    <xf numFmtId="3" fontId="0" fillId="0" borderId="1" xfId="0" applyNumberFormat="1" applyBorder="1"/>
    <xf numFmtId="9" fontId="12" fillId="0" borderId="1" xfId="0" applyNumberFormat="1" applyFont="1" applyBorder="1"/>
    <xf numFmtId="2" fontId="13" fillId="0" borderId="0" xfId="0" applyNumberFormat="1" applyFont="1"/>
    <xf numFmtId="9" fontId="12" fillId="0" borderId="0" xfId="0" applyNumberFormat="1" applyFont="1" applyBorder="1"/>
    <xf numFmtId="9" fontId="12" fillId="0" borderId="1" xfId="0" applyNumberFormat="1" applyFont="1" applyBorder="1" applyAlignment="1">
      <alignment horizontal="right"/>
    </xf>
    <xf numFmtId="0" fontId="7" fillId="0" borderId="0" xfId="0" applyFont="1"/>
    <xf numFmtId="49" fontId="0" fillId="0" borderId="0" xfId="0" applyNumberFormat="1" applyAlignment="1">
      <alignment vertical="top" wrapText="1"/>
    </xf>
    <xf numFmtId="0" fontId="14" fillId="0" borderId="0" xfId="0" applyFont="1"/>
    <xf numFmtId="0" fontId="0" fillId="0" borderId="0" xfId="0" applyFont="1"/>
    <xf numFmtId="0" fontId="0" fillId="0" borderId="5" xfId="0" applyFont="1" applyFill="1" applyBorder="1" applyAlignment="1"/>
    <xf numFmtId="2" fontId="0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2" xfId="0" applyFont="1" applyBorder="1"/>
    <xf numFmtId="0" fontId="15" fillId="0" borderId="3" xfId="0" applyFont="1" applyBorder="1" applyAlignment="1">
      <alignment horizontal="center" vertical="center"/>
    </xf>
    <xf numFmtId="0" fontId="16" fillId="0" borderId="2" xfId="0" applyFont="1" applyBorder="1"/>
    <xf numFmtId="3" fontId="16" fillId="0" borderId="1" xfId="0" applyNumberFormat="1" applyFont="1" applyBorder="1" applyAlignment="1">
      <alignment horizontal="right"/>
    </xf>
    <xf numFmtId="9" fontId="16" fillId="0" borderId="1" xfId="0" applyNumberFormat="1" applyFont="1" applyBorder="1" applyAlignment="1">
      <alignment horizontal="right"/>
    </xf>
    <xf numFmtId="0" fontId="7" fillId="0" borderId="4" xfId="0" applyFont="1" applyBorder="1"/>
    <xf numFmtId="3" fontId="7" fillId="0" borderId="1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2" fontId="17" fillId="0" borderId="0" xfId="0" applyNumberFormat="1" applyFont="1"/>
    <xf numFmtId="0" fontId="1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0" fontId="0" fillId="0" borderId="1" xfId="0" applyNumberFormat="1" applyBorder="1"/>
    <xf numFmtId="10" fontId="6" fillId="0" borderId="1" xfId="0" applyNumberFormat="1" applyFont="1" applyBorder="1"/>
    <xf numFmtId="10" fontId="12" fillId="0" borderId="1" xfId="0" applyNumberFormat="1" applyFont="1" applyBorder="1"/>
    <xf numFmtId="3" fontId="0" fillId="0" borderId="1" xfId="0" applyNumberFormat="1" applyFont="1" applyBorder="1"/>
    <xf numFmtId="10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/>
    <xf numFmtId="10" fontId="7" fillId="0" borderId="1" xfId="0" applyNumberFormat="1" applyFont="1" applyBorder="1" applyAlignment="1">
      <alignment horizontal="right"/>
    </xf>
    <xf numFmtId="10" fontId="16" fillId="0" borderId="1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19" fillId="0" borderId="0" xfId="0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2" applyNumberFormat="1" applyFont="1" applyBorder="1"/>
    <xf numFmtId="9" fontId="6" fillId="0" borderId="1" xfId="2" applyNumberFormat="1" applyFont="1" applyBorder="1"/>
    <xf numFmtId="9" fontId="6" fillId="0" borderId="1" xfId="2" applyNumberFormat="1" applyFont="1" applyBorder="1" applyAlignment="1">
      <alignment horizontal="right"/>
    </xf>
    <xf numFmtId="9" fontId="20" fillId="0" borderId="1" xfId="2" applyNumberFormat="1" applyFont="1" applyBorder="1" applyAlignment="1">
      <alignment horizontal="right"/>
    </xf>
    <xf numFmtId="9" fontId="0" fillId="0" borderId="1" xfId="2" applyFont="1" applyBorder="1"/>
    <xf numFmtId="9" fontId="6" fillId="0" borderId="1" xfId="2" applyFont="1" applyBorder="1"/>
    <xf numFmtId="9" fontId="0" fillId="0" borderId="1" xfId="2" applyFont="1" applyBorder="1" applyAlignment="1">
      <alignment horizontal="right"/>
    </xf>
    <xf numFmtId="9" fontId="12" fillId="0" borderId="1" xfId="2" applyFont="1" applyBorder="1"/>
    <xf numFmtId="9" fontId="0" fillId="0" borderId="1" xfId="2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4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2019'!$E$68</c:f>
              <c:strCache>
                <c:ptCount val="1"/>
                <c:pt idx="0">
                  <c:v>2019. a diabeediga (E11.9, E13.9, E14.9)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7696-4B05-A396-6684B7A9816B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7696-4B05-A396-6684B7A9816B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7696-4B05-A396-6684B7A9816B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2019'!$N$72:$N$96</c15:sqref>
                    </c15:fullRef>
                  </c:ext>
                </c:extLst>
                <c:f>('Aruandesse 2019'!$N$72:$N$80,'Aruandesse 2019'!$N$84:$N$87,'Aruandesse 2019'!$N$89:$N$93)</c:f>
                <c:numCache>
                  <c:formatCode>General</c:formatCode>
                  <c:ptCount val="18"/>
                  <c:pt idx="0">
                    <c:v>3.9121849374935284E-2</c:v>
                  </c:pt>
                  <c:pt idx="1">
                    <c:v>4.9544038963256487E-2</c:v>
                  </c:pt>
                  <c:pt idx="2">
                    <c:v>3.5880206539715423E-2</c:v>
                  </c:pt>
                  <c:pt idx="3">
                    <c:v>2.2211438539572248E-2</c:v>
                  </c:pt>
                  <c:pt idx="4">
                    <c:v>4.9515935075892428E-2</c:v>
                  </c:pt>
                  <c:pt idx="5">
                    <c:v>4.557082012213011E-2</c:v>
                  </c:pt>
                  <c:pt idx="6">
                    <c:v>0.13897085075149224</c:v>
                  </c:pt>
                  <c:pt idx="7">
                    <c:v>7.8101551374130634E-2</c:v>
                  </c:pt>
                  <c:pt idx="8">
                    <c:v>2.9231484015328255E-2</c:v>
                  </c:pt>
                  <c:pt idx="9">
                    <c:v>0.17307020676385654</c:v>
                  </c:pt>
                  <c:pt idx="10">
                    <c:v>0.13545601475010016</c:v>
                  </c:pt>
                  <c:pt idx="11">
                    <c:v>0.24258827978895392</c:v>
                  </c:pt>
                  <c:pt idx="12">
                    <c:v>0.10044741596159912</c:v>
                  </c:pt>
                  <c:pt idx="13">
                    <c:v>0.2035029799469994</c:v>
                  </c:pt>
                  <c:pt idx="14">
                    <c:v>0.12299214570570269</c:v>
                  </c:pt>
                  <c:pt idx="15">
                    <c:v>0.16481524477772325</c:v>
                  </c:pt>
                  <c:pt idx="16">
                    <c:v>0.10381336822216808</c:v>
                  </c:pt>
                  <c:pt idx="17">
                    <c:v>3.5047732251726638E-2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2019'!$M$72:$M$96</c15:sqref>
                    </c15:fullRef>
                  </c:ext>
                </c:extLst>
                <c:f>('Aruandesse 2019'!$M$72:$M$80,'Aruandesse 2019'!$M$84:$M$87,'Aruandesse 2019'!$M$89:$M$93)</c:f>
                <c:numCache>
                  <c:formatCode>General</c:formatCode>
                  <c:ptCount val="18"/>
                  <c:pt idx="0">
                    <c:v>1.87999305390033E-2</c:v>
                  </c:pt>
                  <c:pt idx="1">
                    <c:v>1.4354645104416731E-2</c:v>
                  </c:pt>
                  <c:pt idx="2">
                    <c:v>2.6305920721371751E-2</c:v>
                  </c:pt>
                  <c:pt idx="3">
                    <c:v>1.6626430579660151E-2</c:v>
                  </c:pt>
                  <c:pt idx="4">
                    <c:v>3.4786479495335851E-2</c:v>
                  </c:pt>
                  <c:pt idx="5">
                    <c:v>1.6326057153341567E-2</c:v>
                  </c:pt>
                  <c:pt idx="6">
                    <c:v>4.5189392711252489E-2</c:v>
                  </c:pt>
                  <c:pt idx="7">
                    <c:v>5.2219329811659013E-2</c:v>
                  </c:pt>
                  <c:pt idx="8">
                    <c:v>2.2401595327732143E-2</c:v>
                  </c:pt>
                  <c:pt idx="9">
                    <c:v>9.643509667983384E-2</c:v>
                  </c:pt>
                  <c:pt idx="10">
                    <c:v>4.3825138498584729E-2</c:v>
                  </c:pt>
                  <c:pt idx="11">
                    <c:v>0.12158387618750661</c:v>
                  </c:pt>
                  <c:pt idx="12">
                    <c:v>6.1130408064585584E-2</c:v>
                  </c:pt>
                  <c:pt idx="13">
                    <c:v>9.3046917506647259E-2</c:v>
                  </c:pt>
                  <c:pt idx="14">
                    <c:v>3.9103042470995053E-2</c:v>
                  </c:pt>
                  <c:pt idx="15">
                    <c:v>7.0024415655321942E-2</c:v>
                  </c:pt>
                  <c:pt idx="16">
                    <c:v>2.057315587136848E-2</c:v>
                  </c:pt>
                  <c:pt idx="17">
                    <c:v>2.5493610088926012E-2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2019'!$A$72:$B$96</c15:sqref>
                  </c15:fullRef>
                </c:ext>
              </c:extLst>
              <c:f>('Aruandesse 2019'!$A$72:$B$80,'Aruandesse 2019'!$A$84:$B$87,'Aruandesse 2019'!$A$89:$B$93)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2019'!$E$72:$E$96</c15:sqref>
                  </c15:fullRef>
                </c:ext>
              </c:extLst>
              <c:f>('Aruandesse 2019'!$E$72:$E$80,'Aruandesse 2019'!$E$84:$E$87,'Aruandesse 2019'!$E$89:$E$93)</c:f>
              <c:numCache>
                <c:formatCode>0%</c:formatCode>
                <c:ptCount val="18"/>
                <c:pt idx="0">
                  <c:v>3.4883720930232558E-2</c:v>
                </c:pt>
                <c:pt idx="1">
                  <c:v>1.9801980198019802E-2</c:v>
                </c:pt>
                <c:pt idx="2">
                  <c:v>8.8957055214723926E-2</c:v>
                </c:pt>
                <c:pt idx="3">
                  <c:v>6.1769616026711188E-2</c:v>
                </c:pt>
                <c:pt idx="4">
                  <c:v>0.10344827586206896</c:v>
                </c:pt>
                <c:pt idx="5">
                  <c:v>2.4793388429752067E-2</c:v>
                </c:pt>
                <c:pt idx="6">
                  <c:v>6.25E-2</c:v>
                </c:pt>
                <c:pt idx="7">
                  <c:v>0.13333333333333333</c:v>
                </c:pt>
                <c:pt idx="8">
                  <c:v>8.6767895878524945E-2</c:v>
                </c:pt>
                <c:pt idx="9">
                  <c:v>0.17241379310344829</c:v>
                </c:pt>
                <c:pt idx="10">
                  <c:v>6.0606060606060608E-2</c:v>
                </c:pt>
                <c:pt idx="11">
                  <c:v>0.1875</c:v>
                </c:pt>
                <c:pt idx="12">
                  <c:v>0.13235294117647059</c:v>
                </c:pt>
                <c:pt idx="13">
                  <c:v>0.14285714285714285</c:v>
                </c:pt>
                <c:pt idx="14">
                  <c:v>5.4054054054054057E-2</c:v>
                </c:pt>
                <c:pt idx="15">
                  <c:v>0.10714285714285714</c:v>
                </c:pt>
                <c:pt idx="16">
                  <c:v>2.5000000000000001E-2</c:v>
                </c:pt>
                <c:pt idx="17">
                  <c:v>8.4848484848484854E-2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96-4B05-A396-6684B7A98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2019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2019'!$A$72:$B$96</c15:sqref>
                  </c15:fullRef>
                </c:ext>
              </c:extLst>
              <c:f>('Aruandesse 2019'!$A$72:$B$80,'Aruandesse 2019'!$A$84:$B$87,'Aruandesse 2019'!$A$89:$B$93)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2019'!$J$72:$J$96</c15:sqref>
                  </c15:fullRef>
                </c:ext>
              </c:extLst>
              <c:f>('Aruandesse 2019'!$J$72:$J$80,'Aruandesse 2019'!$J$84:$J$87,'Aruandesse 2019'!$J$89:$J$93)</c:f>
              <c:numCache>
                <c:formatCode>0%</c:formatCode>
                <c:ptCount val="18"/>
                <c:pt idx="0">
                  <c:v>7.4893009985734671E-2</c:v>
                </c:pt>
                <c:pt idx="1">
                  <c:v>7.4893009985734671E-2</c:v>
                </c:pt>
                <c:pt idx="2">
                  <c:v>7.4893009985734671E-2</c:v>
                </c:pt>
                <c:pt idx="3">
                  <c:v>7.4893009985734671E-2</c:v>
                </c:pt>
                <c:pt idx="4">
                  <c:v>7.4893009985734671E-2</c:v>
                </c:pt>
                <c:pt idx="5">
                  <c:v>7.4893009985734671E-2</c:v>
                </c:pt>
                <c:pt idx="6">
                  <c:v>7.4893009985734671E-2</c:v>
                </c:pt>
                <c:pt idx="7">
                  <c:v>7.4893009985734671E-2</c:v>
                </c:pt>
                <c:pt idx="8">
                  <c:v>7.4893009985734671E-2</c:v>
                </c:pt>
                <c:pt idx="9">
                  <c:v>7.4893009985734671E-2</c:v>
                </c:pt>
                <c:pt idx="10">
                  <c:v>7.4893009985734671E-2</c:v>
                </c:pt>
                <c:pt idx="11">
                  <c:v>7.4893009985734671E-2</c:v>
                </c:pt>
                <c:pt idx="12">
                  <c:v>7.4893009985734671E-2</c:v>
                </c:pt>
                <c:pt idx="13">
                  <c:v>7.4893009985734671E-2</c:v>
                </c:pt>
                <c:pt idx="14">
                  <c:v>7.4893009985734671E-2</c:v>
                </c:pt>
                <c:pt idx="15">
                  <c:v>7.4893009985734671E-2</c:v>
                </c:pt>
                <c:pt idx="16">
                  <c:v>7.4893009985734671E-2</c:v>
                </c:pt>
                <c:pt idx="17">
                  <c:v>7.4893009985734671E-2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96-4B05-A396-6684B7A9816B}"/>
            </c:ext>
          </c:extLst>
        </c:ser>
        <c:ser>
          <c:idx val="0"/>
          <c:order val="2"/>
          <c:tx>
            <c:strRef>
              <c:f>'Aruandesse 2018'!$E$68:$E$71</c:f>
              <c:strCache>
                <c:ptCount val="4"/>
                <c:pt idx="0">
                  <c:v>2018. a diabeediga (E11.9, E13.9, E14.9) hospitaliseerimised,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2019'!$A$72:$B$96</c15:sqref>
                  </c15:fullRef>
                </c:ext>
              </c:extLst>
              <c:f>('Aruandesse 2019'!$A$72:$B$80,'Aruandesse 2019'!$A$84:$B$87,'Aruandesse 2019'!$A$89:$B$93)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8">
                    <c:v>Kokku</c:v>
                  </c:pt>
                  <c:pt idx="19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2018'!$E$72:$E$94</c15:sqref>
                  </c15:fullRef>
                </c:ext>
              </c:extLst>
              <c:f>('Aruandesse 2018'!$E$72:$E$80,'Aruandesse 2018'!$E$84:$E$87,'Aruandesse 2018'!$E$89:$E$93)</c:f>
              <c:numCache>
                <c:formatCode>0.00%</c:formatCode>
                <c:ptCount val="18"/>
                <c:pt idx="0">
                  <c:v>4.0816326530612242E-2</c:v>
                </c:pt>
                <c:pt idx="1">
                  <c:v>1.0416666666666666E-2</c:v>
                </c:pt>
                <c:pt idx="2">
                  <c:v>9.036144578313253E-2</c:v>
                </c:pt>
                <c:pt idx="3">
                  <c:v>6.4347826086956522E-2</c:v>
                </c:pt>
                <c:pt idx="4">
                  <c:v>8.6757990867579904E-2</c:v>
                </c:pt>
                <c:pt idx="5">
                  <c:v>4.7619047619047616E-2</c:v>
                </c:pt>
                <c:pt idx="6">
                  <c:v>0</c:v>
                </c:pt>
                <c:pt idx="7">
                  <c:v>0.11764705882352941</c:v>
                </c:pt>
                <c:pt idx="8">
                  <c:v>7.4468085106382975E-2</c:v>
                </c:pt>
                <c:pt idx="9">
                  <c:v>0.22857142857142856</c:v>
                </c:pt>
                <c:pt idx="10">
                  <c:v>0.10526315789473684</c:v>
                </c:pt>
                <c:pt idx="11">
                  <c:v>0.28000000000000003</c:v>
                </c:pt>
                <c:pt idx="12">
                  <c:v>0.15625</c:v>
                </c:pt>
                <c:pt idx="13">
                  <c:v>0</c:v>
                </c:pt>
                <c:pt idx="14">
                  <c:v>5.6603773584905662E-2</c:v>
                </c:pt>
                <c:pt idx="15">
                  <c:v>0.17391304347826086</c:v>
                </c:pt>
                <c:pt idx="16">
                  <c:v>0.10344827586206896</c:v>
                </c:pt>
                <c:pt idx="17">
                  <c:v>0.11235955056179775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96-4B05-A396-6684B7A9816B}"/>
            </c:ext>
          </c:extLst>
        </c:ser>
        <c:ser>
          <c:idx val="1"/>
          <c:order val="3"/>
          <c:tx>
            <c:v>2018 kõikide teenuseosutajate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2019'!$A$72:$B$96</c15:sqref>
                  </c15:fullRef>
                </c:ext>
              </c:extLst>
              <c:f>('Aruandesse 2019'!$A$72:$B$80,'Aruandesse 2019'!$A$84:$B$87,'Aruandesse 2019'!$A$89:$B$93)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2018'!$G$72:$G$96</c15:sqref>
                  </c15:fullRef>
                </c:ext>
              </c:extLst>
              <c:f>('Aruandesse 2018'!$G$72:$G$80,'Aruandesse 2018'!$G$84:$G$87,'Aruandesse 2018'!$G$89:$G$93)</c:f>
              <c:numCache>
                <c:formatCode>0%</c:formatCode>
                <c:ptCount val="18"/>
                <c:pt idx="0">
                  <c:v>7.9521463757916966E-2</c:v>
                </c:pt>
                <c:pt idx="1">
                  <c:v>7.9521463757916966E-2</c:v>
                </c:pt>
                <c:pt idx="2">
                  <c:v>7.9521463757916966E-2</c:v>
                </c:pt>
                <c:pt idx="3">
                  <c:v>7.9521463757916966E-2</c:v>
                </c:pt>
                <c:pt idx="4">
                  <c:v>7.9521463757916966E-2</c:v>
                </c:pt>
                <c:pt idx="5">
                  <c:v>7.9521463757916966E-2</c:v>
                </c:pt>
                <c:pt idx="6">
                  <c:v>7.9521463757916966E-2</c:v>
                </c:pt>
                <c:pt idx="7">
                  <c:v>7.9521463757916966E-2</c:v>
                </c:pt>
                <c:pt idx="8">
                  <c:v>7.9521463757916966E-2</c:v>
                </c:pt>
                <c:pt idx="9">
                  <c:v>7.9521463757916966E-2</c:v>
                </c:pt>
                <c:pt idx="10">
                  <c:v>7.9521463757916966E-2</c:v>
                </c:pt>
                <c:pt idx="11">
                  <c:v>7.9521463757916966E-2</c:v>
                </c:pt>
                <c:pt idx="12">
                  <c:v>7.9521463757916966E-2</c:v>
                </c:pt>
                <c:pt idx="13">
                  <c:v>7.9521463757916966E-2</c:v>
                </c:pt>
                <c:pt idx="14">
                  <c:v>7.9521463757916966E-2</c:v>
                </c:pt>
                <c:pt idx="15">
                  <c:v>7.9521463757916966E-2</c:v>
                </c:pt>
                <c:pt idx="16">
                  <c:v>7.9521463757916966E-2</c:v>
                </c:pt>
                <c:pt idx="17">
                  <c:v>7.9521463757916966E-2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96-4B05-A396-6684B7A98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8334883008086068E-3"/>
          <c:y val="0.88226214034532147"/>
          <c:w val="0.97850922487583469"/>
          <c:h val="0.1177378596546783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2019'!$E$4</c:f>
              <c:strCache>
                <c:ptCount val="1"/>
                <c:pt idx="0">
                  <c:v>2019. a kõrgvererõhktõvega (I10)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490-430F-AFF2-656412BF96D1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C490-430F-AFF2-656412BF96D1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C490-430F-AFF2-656412BF96D1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2019'!$N$8:$N$32</c15:sqref>
                    </c15:fullRef>
                  </c:ext>
                </c:extLst>
                <c:f>('Aruandesse 2019'!$N$8,'Aruandesse 2019'!$N$10:$N$16,'Aruandesse 2019'!$N$18,'Aruandesse 2019'!$N$20:$N$23,'Aruandesse 2019'!$N$25:$N$29)</c:f>
                <c:numCache>
                  <c:formatCode>General</c:formatCode>
                  <c:ptCount val="18"/>
                  <c:pt idx="0">
                    <c:v>1.1546753504758065E-2</c:v>
                  </c:pt>
                  <c:pt idx="1">
                    <c:v>3.9888296115062644E-2</c:v>
                  </c:pt>
                  <c:pt idx="2">
                    <c:v>1.2249352199832683E-2</c:v>
                  </c:pt>
                  <c:pt idx="3">
                    <c:v>3.0330555676352816E-2</c:v>
                  </c:pt>
                  <c:pt idx="4">
                    <c:v>2.515318145428843E-2</c:v>
                  </c:pt>
                  <c:pt idx="5">
                    <c:v>1.2913631116601976E-2</c:v>
                  </c:pt>
                  <c:pt idx="6">
                    <c:v>5.1309229042524031E-2</c:v>
                  </c:pt>
                  <c:pt idx="7">
                    <c:v>1.1541118029763174E-2</c:v>
                  </c:pt>
                  <c:pt idx="8">
                    <c:v>7.3143123466694882E-2</c:v>
                  </c:pt>
                  <c:pt idx="9">
                    <c:v>7.1234096135307443E-2</c:v>
                  </c:pt>
                  <c:pt idx="10">
                    <c:v>5.3698099223188467E-2</c:v>
                  </c:pt>
                  <c:pt idx="11">
                    <c:v>7.1957749178754263E-2</c:v>
                  </c:pt>
                  <c:pt idx="12">
                    <c:v>3.6759303460685795E-2</c:v>
                  </c:pt>
                  <c:pt idx="13">
                    <c:v>6.3674714928464132E-2</c:v>
                  </c:pt>
                  <c:pt idx="14">
                    <c:v>7.5722694109884942E-2</c:v>
                  </c:pt>
                  <c:pt idx="15">
                    <c:v>0.11174284870876706</c:v>
                  </c:pt>
                  <c:pt idx="16">
                    <c:v>5.1335990515719472E-2</c:v>
                  </c:pt>
                  <c:pt idx="17">
                    <c:v>1.6283928381263066E-2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2019'!$M$8:$M$32</c15:sqref>
                    </c15:fullRef>
                  </c:ext>
                </c:extLst>
                <c:f>('Aruandesse 2019'!$M$8,'Aruandesse 2019'!$M$10:$M$16,'Aruandesse 2019'!$M$18,'Aruandesse 2019'!$M$20:$M$23,'Aruandesse 2019'!$M$25:$M$29)</c:f>
                <c:numCache>
                  <c:formatCode>General</c:formatCode>
                  <c:ptCount val="18"/>
                  <c:pt idx="0">
                    <c:v>7.6664322408616335E-3</c:v>
                  </c:pt>
                  <c:pt idx="1">
                    <c:v>2.7864906166842479E-2</c:v>
                  </c:pt>
                  <c:pt idx="2">
                    <c:v>9.3111421094501379E-3</c:v>
                  </c:pt>
                  <c:pt idx="3">
                    <c:v>2.2178808505998918E-2</c:v>
                  </c:pt>
                  <c:pt idx="4">
                    <c:v>1.5180953983412786E-2</c:v>
                  </c:pt>
                  <c:pt idx="5">
                    <c:v>5.5982367597717658E-3</c:v>
                  </c:pt>
                  <c:pt idx="6">
                    <c:v>2.6510644160516756E-2</c:v>
                  </c:pt>
                  <c:pt idx="7">
                    <c:v>9.0115005957094076E-3</c:v>
                  </c:pt>
                  <c:pt idx="8">
                    <c:v>3.4237520389919715E-2</c:v>
                  </c:pt>
                  <c:pt idx="9">
                    <c:v>3.5756692320233624E-2</c:v>
                  </c:pt>
                  <c:pt idx="10">
                    <c:v>1.0039123726390951E-2</c:v>
                  </c:pt>
                  <c:pt idx="11">
                    <c:v>4.5576230680114099E-2</c:v>
                  </c:pt>
                  <c:pt idx="12">
                    <c:v>1.6400322230020699E-2</c:v>
                  </c:pt>
                  <c:pt idx="13">
                    <c:v>2.6731646674494357E-2</c:v>
                  </c:pt>
                  <c:pt idx="14">
                    <c:v>2.2637841667228896E-2</c:v>
                  </c:pt>
                  <c:pt idx="15">
                    <c:v>5.5431073080067429E-2</c:v>
                  </c:pt>
                  <c:pt idx="16">
                    <c:v>9.5723324548717889E-3</c:v>
                  </c:pt>
                  <c:pt idx="17">
                    <c:v>1.245127758374704E-2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2019'!$A$8:$B$32</c15:sqref>
                  </c15:fullRef>
                </c:ext>
              </c:extLst>
              <c:f>('Aruandesse 2019'!$A$8:$B$8,'Aruandesse 2019'!$A$10:$B$16,'Aruandesse 2019'!$A$18:$B$18,'Aruandesse 2019'!$A$20:$B$23,'Aruandesse 2019'!$A$25:$B$29)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2019'!$E$8:$E$32</c15:sqref>
                  </c15:fullRef>
                </c:ext>
              </c:extLst>
              <c:f>('Aruandesse 2019'!$E$8,'Aruandesse 2019'!$E$10:$E$16,'Aruandesse 2019'!$E$18,'Aruandesse 2019'!$E$20:$E$23,'Aruandesse 2019'!$E$25:$E$29)</c:f>
              <c:numCache>
                <c:formatCode>0%</c:formatCode>
                <c:ptCount val="18"/>
                <c:pt idx="0">
                  <c:v>2.2292993630573247E-2</c:v>
                </c:pt>
                <c:pt idx="1">
                  <c:v>8.3969465648854963E-2</c:v>
                </c:pt>
                <c:pt idx="2">
                  <c:v>3.7313432835820892E-2</c:v>
                </c:pt>
                <c:pt idx="3">
                  <c:v>7.575757575757576E-2</c:v>
                </c:pt>
                <c:pt idx="4">
                  <c:v>3.6827195467422094E-2</c:v>
                </c:pt>
                <c:pt idx="5">
                  <c:v>9.7847358121330719E-3</c:v>
                </c:pt>
                <c:pt idx="6">
                  <c:v>5.185185185185185E-2</c:v>
                </c:pt>
                <c:pt idx="7">
                  <c:v>3.9426523297491037E-2</c:v>
                </c:pt>
                <c:pt idx="8">
                  <c:v>6.0240963855421686E-2</c:v>
                </c:pt>
                <c:pt idx="9">
                  <c:v>6.6666666666666666E-2</c:v>
                </c:pt>
                <c:pt idx="10">
                  <c:v>1.2195121951219513E-2</c:v>
                </c:pt>
                <c:pt idx="11">
                  <c:v>0.10909090909090909</c:v>
                </c:pt>
                <c:pt idx="12">
                  <c:v>2.8735632183908046E-2</c:v>
                </c:pt>
                <c:pt idx="13">
                  <c:v>4.3956043956043959E-2</c:v>
                </c:pt>
                <c:pt idx="14">
                  <c:v>3.125E-2</c:v>
                </c:pt>
                <c:pt idx="15">
                  <c:v>9.8039215686274508E-2</c:v>
                </c:pt>
                <c:pt idx="16">
                  <c:v>1.1627906976744186E-2</c:v>
                </c:pt>
                <c:pt idx="17">
                  <c:v>5.0111358574610243E-2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 2019'!$E$32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C490-430F-AFF2-656412BF9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2019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2019'!$A$8:$B$32</c15:sqref>
                  </c15:fullRef>
                </c:ext>
              </c:extLst>
              <c:f>('Aruandesse 2019'!$A$8:$B$8,'Aruandesse 2019'!$A$10:$B$16,'Aruandesse 2019'!$A$18:$B$18,'Aruandesse 2019'!$A$20:$B$23,'Aruandesse 2019'!$A$25:$B$29)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2019'!$J$8:$J$32</c15:sqref>
                  </c15:fullRef>
                </c:ext>
              </c:extLst>
              <c:f>('Aruandesse 2019'!$J$8,'Aruandesse 2019'!$J$10:$J$16,'Aruandesse 2019'!$J$18,'Aruandesse 2019'!$J$20:$J$23,'Aruandesse 2019'!$J$25:$J$29)</c:f>
              <c:numCache>
                <c:formatCode>0%</c:formatCode>
                <c:ptCount val="18"/>
                <c:pt idx="0">
                  <c:v>4.1216600341102902E-2</c:v>
                </c:pt>
                <c:pt idx="1">
                  <c:v>4.1216600341102902E-2</c:v>
                </c:pt>
                <c:pt idx="2">
                  <c:v>4.1216600341102902E-2</c:v>
                </c:pt>
                <c:pt idx="3">
                  <c:v>4.1216600341102902E-2</c:v>
                </c:pt>
                <c:pt idx="4">
                  <c:v>4.1216600341102902E-2</c:v>
                </c:pt>
                <c:pt idx="5">
                  <c:v>4.1216600341102902E-2</c:v>
                </c:pt>
                <c:pt idx="6">
                  <c:v>4.1216600341102902E-2</c:v>
                </c:pt>
                <c:pt idx="7">
                  <c:v>4.1216600341102902E-2</c:v>
                </c:pt>
                <c:pt idx="8">
                  <c:v>4.1216600341102902E-2</c:v>
                </c:pt>
                <c:pt idx="9">
                  <c:v>4.1216600341102902E-2</c:v>
                </c:pt>
                <c:pt idx="10">
                  <c:v>4.1216600341102902E-2</c:v>
                </c:pt>
                <c:pt idx="11">
                  <c:v>4.1216600341102902E-2</c:v>
                </c:pt>
                <c:pt idx="12">
                  <c:v>4.1216600341102902E-2</c:v>
                </c:pt>
                <c:pt idx="13">
                  <c:v>4.1216600341102902E-2</c:v>
                </c:pt>
                <c:pt idx="14">
                  <c:v>4.1216600341102902E-2</c:v>
                </c:pt>
                <c:pt idx="15">
                  <c:v>4.1216600341102902E-2</c:v>
                </c:pt>
                <c:pt idx="16">
                  <c:v>4.1216600341102902E-2</c:v>
                </c:pt>
                <c:pt idx="17">
                  <c:v>4.1216600341102902E-2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90-430F-AFF2-656412BF96D1}"/>
            </c:ext>
          </c:extLst>
        </c:ser>
        <c:ser>
          <c:idx val="0"/>
          <c:order val="2"/>
          <c:tx>
            <c:strRef>
              <c:f>'Aruandesse 2018'!$E$4:$E$7</c:f>
              <c:strCache>
                <c:ptCount val="4"/>
                <c:pt idx="0">
                  <c:v>2018. a kõrgvererõhktõvega (I10) hospitaliseerimised,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2019'!$A$8:$B$32</c15:sqref>
                  </c15:fullRef>
                </c:ext>
              </c:extLst>
              <c:f>('Aruandesse 2019'!$A$8:$B$8,'Aruandesse 2019'!$A$10:$B$16,'Aruandesse 2019'!$A$18:$B$18,'Aruandesse 2019'!$A$20:$B$23,'Aruandesse 2019'!$A$25:$B$29)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2018'!$E$8:$E$32</c15:sqref>
                  </c15:fullRef>
                </c:ext>
              </c:extLst>
              <c:f>('Aruandesse 2018'!$E$8,'Aruandesse 2018'!$E$10:$E$16,'Aruandesse 2018'!$E$18,'Aruandesse 2018'!$E$20:$E$23,'Aruandesse 2018'!$E$25:$E$29)</c:f>
              <c:numCache>
                <c:formatCode>0.00%</c:formatCode>
                <c:ptCount val="18"/>
                <c:pt idx="0">
                  <c:v>2.359550561797753E-2</c:v>
                </c:pt>
                <c:pt idx="1">
                  <c:v>0.11604095563139932</c:v>
                </c:pt>
                <c:pt idx="2">
                  <c:v>5.1303616484440706E-2</c:v>
                </c:pt>
                <c:pt idx="3">
                  <c:v>0.10721247563352826</c:v>
                </c:pt>
                <c:pt idx="4">
                  <c:v>3.1026252983293555E-2</c:v>
                </c:pt>
                <c:pt idx="5">
                  <c:v>3.7593984962406013E-3</c:v>
                </c:pt>
                <c:pt idx="6">
                  <c:v>2.843601895734597E-2</c:v>
                </c:pt>
                <c:pt idx="7">
                  <c:v>4.5373134328358211E-2</c:v>
                </c:pt>
                <c:pt idx="8">
                  <c:v>1.834862385321101E-2</c:v>
                </c:pt>
                <c:pt idx="9">
                  <c:v>8.1632653061224483E-2</c:v>
                </c:pt>
                <c:pt idx="10">
                  <c:v>2.7777777777777776E-2</c:v>
                </c:pt>
                <c:pt idx="11">
                  <c:v>0.12598425196850394</c:v>
                </c:pt>
                <c:pt idx="12">
                  <c:v>0.03</c:v>
                </c:pt>
                <c:pt idx="13">
                  <c:v>8.771929824561403E-2</c:v>
                </c:pt>
                <c:pt idx="14">
                  <c:v>9.375E-2</c:v>
                </c:pt>
                <c:pt idx="15">
                  <c:v>5.7692307692307696E-2</c:v>
                </c:pt>
                <c:pt idx="16">
                  <c:v>1.8867924528301886E-2</c:v>
                </c:pt>
                <c:pt idx="17">
                  <c:v>5.2921719955898568E-2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90-430F-AFF2-656412BF96D1}"/>
            </c:ext>
          </c:extLst>
        </c:ser>
        <c:ser>
          <c:idx val="1"/>
          <c:order val="3"/>
          <c:tx>
            <c:v>2018 kõikide teenuseosutajate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2019'!$A$8:$B$32</c15:sqref>
                  </c15:fullRef>
                </c:ext>
              </c:extLst>
              <c:f>('Aruandesse 2019'!$A$8:$B$8,'Aruandesse 2019'!$A$10:$B$16,'Aruandesse 2019'!$A$18:$B$18,'Aruandesse 2019'!$A$20:$B$23,'Aruandesse 2019'!$A$25:$B$29)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2018'!$G$8:$G$32</c15:sqref>
                  </c15:fullRef>
                </c:ext>
              </c:extLst>
              <c:f>('Aruandesse 2018'!$G$8,'Aruandesse 2018'!$G$10:$G$16,'Aruandesse 2018'!$G$18,'Aruandesse 2018'!$G$20:$G$23,'Aruandesse 2018'!$G$25:$G$29)</c:f>
              <c:numCache>
                <c:formatCode>0%</c:formatCode>
                <c:ptCount val="18"/>
                <c:pt idx="0">
                  <c:v>4.8799788973885518E-2</c:v>
                </c:pt>
                <c:pt idx="1">
                  <c:v>4.8799788973885518E-2</c:v>
                </c:pt>
                <c:pt idx="2">
                  <c:v>4.8799788973885518E-2</c:v>
                </c:pt>
                <c:pt idx="3">
                  <c:v>4.8799788973885518E-2</c:v>
                </c:pt>
                <c:pt idx="4">
                  <c:v>4.8799788973885518E-2</c:v>
                </c:pt>
                <c:pt idx="5">
                  <c:v>4.8799788973885518E-2</c:v>
                </c:pt>
                <c:pt idx="6">
                  <c:v>4.8799788973885518E-2</c:v>
                </c:pt>
                <c:pt idx="7">
                  <c:v>4.8799788973885518E-2</c:v>
                </c:pt>
                <c:pt idx="8">
                  <c:v>4.8799788973885518E-2</c:v>
                </c:pt>
                <c:pt idx="9">
                  <c:v>4.8799788973885518E-2</c:v>
                </c:pt>
                <c:pt idx="10">
                  <c:v>4.8799788973885518E-2</c:v>
                </c:pt>
                <c:pt idx="11">
                  <c:v>4.8799788973885518E-2</c:v>
                </c:pt>
                <c:pt idx="12">
                  <c:v>4.8799788973885518E-2</c:v>
                </c:pt>
                <c:pt idx="13">
                  <c:v>4.8799788973885518E-2</c:v>
                </c:pt>
                <c:pt idx="14">
                  <c:v>4.8799788973885518E-2</c:v>
                </c:pt>
                <c:pt idx="15">
                  <c:v>4.8799788973885518E-2</c:v>
                </c:pt>
                <c:pt idx="16">
                  <c:v>4.8799788973885518E-2</c:v>
                </c:pt>
                <c:pt idx="17">
                  <c:v>4.8799788973885518E-2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90-430F-AFF2-656412BF9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25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348165378329985E-2"/>
          <c:y val="0.88570579823551321"/>
          <c:w val="0.94659002854149554"/>
          <c:h val="9.858403507767431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2018'!$E$68</c:f>
              <c:strCache>
                <c:ptCount val="1"/>
                <c:pt idx="0">
                  <c:v>2018. a diabeediga (E11.9, E13.9, E14.9)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0A86-4E9B-B1D6-1C27E581314D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0A86-4E9B-B1D6-1C27E581314D}"/>
              </c:ext>
            </c:extLst>
          </c:dPt>
          <c:dPt>
            <c:idx val="1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0A86-4E9B-B1D6-1C27E581314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2018'!$K$42:$K$66</c15:sqref>
                    </c15:fullRef>
                  </c:ext>
                </c:extLst>
                <c:f>('Aruandesse 2018'!$K$42:$K$47,'Aruandesse 2018'!$K$49:$K$50,'Aruandesse 2018'!$K$54:$K$57,'Aruandesse 2018'!$K$60:$K$63,'Aruandesse 2018'!$K$66)</c:f>
                <c:numCache>
                  <c:formatCode>General</c:formatCode>
                  <c:ptCount val="17"/>
                  <c:pt idx="0">
                    <c:v>9.6885813148788927E-2</c:v>
                  </c:pt>
                  <c:pt idx="1">
                    <c:v>3.9864291772688722E-2</c:v>
                  </c:pt>
                  <c:pt idx="2">
                    <c:v>0.10721247563352826</c:v>
                  </c:pt>
                  <c:pt idx="3">
                    <c:v>2.8708133971291867E-2</c:v>
                  </c:pt>
                  <c:pt idx="4">
                    <c:v>1.8832391713747645E-3</c:v>
                  </c:pt>
                  <c:pt idx="5">
                    <c:v>2.3809523809523808E-2</c:v>
                  </c:pt>
                  <c:pt idx="6">
                    <c:v>3.2258064516129031E-2</c:v>
                  </c:pt>
                  <c:pt idx="7">
                    <c:v>1.834862385321101E-2</c:v>
                  </c:pt>
                  <c:pt idx="8">
                    <c:v>0.12598425196850394</c:v>
                  </c:pt>
                  <c:pt idx="9">
                    <c:v>0</c:v>
                  </c:pt>
                  <c:pt idx="10">
                    <c:v>5.8823529411764705E-2</c:v>
                  </c:pt>
                  <c:pt idx="11">
                    <c:v>8.771929824561403E-2</c:v>
                  </c:pt>
                  <c:pt idx="12">
                    <c:v>1.8867924528301886E-2</c:v>
                  </c:pt>
                  <c:pt idx="13">
                    <c:v>4.6718576195773083E-2</c:v>
                  </c:pt>
                  <c:pt idx="14">
                    <c:v>0</c:v>
                  </c:pt>
                  <c:pt idx="15">
                    <c:v>4.3200000000000002E-2</c:v>
                  </c:pt>
                  <c:pt idx="16">
                    <c:v>0.18613067346762546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2018'!$J$72:$J$97</c15:sqref>
                    </c15:fullRef>
                  </c:ext>
                </c:extLst>
                <c:f>('Aruandesse 2018'!$J$72:$J$77,'Aruandesse 2018'!$J$79:$J$80,'Aruandesse 2018'!$J$84:$J$87,'Aruandesse 2018'!$J$90:$J$93,'Aruandesse 2018'!$J$96:$J$97)</c:f>
                <c:numCache>
                  <c:formatCode>General</c:formatCode>
                  <c:ptCount val="18"/>
                  <c:pt idx="0">
                    <c:v>2.1977736673557742E-2</c:v>
                  </c:pt>
                  <c:pt idx="1">
                    <c:v>8.5754912045765512E-3</c:v>
                  </c:pt>
                  <c:pt idx="2">
                    <c:v>2.6332777735461402E-2</c:v>
                  </c:pt>
                  <c:pt idx="3">
                    <c:v>1.7305850496570414E-2</c:v>
                  </c:pt>
                  <c:pt idx="4">
                    <c:v>3.0513660662075351E-2</c:v>
                  </c:pt>
                  <c:pt idx="5">
                    <c:v>2.5614526039518463E-2</c:v>
                  </c:pt>
                  <c:pt idx="6">
                    <c:v>5.2473405465060491E-2</c:v>
                  </c:pt>
                  <c:pt idx="7">
                    <c:v>2.0438653889449598E-2</c:v>
                  </c:pt>
                  <c:pt idx="8">
                    <c:v>0.10791247192121625</c:v>
                  </c:pt>
                  <c:pt idx="9">
                    <c:v>7.5904529117293396E-2</c:v>
                  </c:pt>
                  <c:pt idx="10">
                    <c:v>0.1371612623288799</c:v>
                  </c:pt>
                  <c:pt idx="11">
                    <c:v>6.9101473215245734E-2</c:v>
                  </c:pt>
                  <c:pt idx="12">
                    <c:v>3.71670730920724E-2</c:v>
                  </c:pt>
                  <c:pt idx="13">
                    <c:v>0.10412638259002083</c:v>
                  </c:pt>
                  <c:pt idx="14">
                    <c:v>6.7633312486958613E-2</c:v>
                  </c:pt>
                  <c:pt idx="15">
                    <c:v>2.8753010631131115E-2</c:v>
                  </c:pt>
                  <c:pt idx="16">
                    <c:v>4.1118525817521179E-2</c:v>
                  </c:pt>
                  <c:pt idx="17">
                    <c:v>1.2959985298626367E-2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2018'!$A$72:$B$96</c15:sqref>
                  </c15:fullRef>
                </c:ext>
              </c:extLst>
              <c:f>('Aruandesse 2018'!$A$72:$B$77,'Aruandesse 2018'!$A$79:$B$80,'Aruandesse 2018'!$A$84:$B$87,'Aruandesse 2018'!$A$90:$B$93,'Aruandesse 2018'!$A$96:$B$96)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Narva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  <c:pt idx="16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6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2018'!$E$72:$E$96</c15:sqref>
                  </c15:fullRef>
                </c:ext>
              </c:extLst>
              <c:f>('Aruandesse 2018'!$E$72:$E$77,'Aruandesse 2018'!$E$79:$E$80,'Aruandesse 2018'!$E$84:$E$87,'Aruandesse 2018'!$E$90:$E$93,'Aruandesse 2018'!$E$96)</c:f>
              <c:numCache>
                <c:formatCode>0.00%</c:formatCode>
                <c:ptCount val="17"/>
                <c:pt idx="0">
                  <c:v>4.0816326530612242E-2</c:v>
                </c:pt>
                <c:pt idx="1">
                  <c:v>1.0416666666666666E-2</c:v>
                </c:pt>
                <c:pt idx="2">
                  <c:v>9.036144578313253E-2</c:v>
                </c:pt>
                <c:pt idx="3">
                  <c:v>6.4347826086956522E-2</c:v>
                </c:pt>
                <c:pt idx="4">
                  <c:v>8.6757990867579904E-2</c:v>
                </c:pt>
                <c:pt idx="5">
                  <c:v>4.7619047619047616E-2</c:v>
                </c:pt>
                <c:pt idx="6">
                  <c:v>0.11764705882352941</c:v>
                </c:pt>
                <c:pt idx="7">
                  <c:v>7.4468085106382975E-2</c:v>
                </c:pt>
                <c:pt idx="8">
                  <c:v>0.22857142857142856</c:v>
                </c:pt>
                <c:pt idx="9">
                  <c:v>0.10526315789473684</c:v>
                </c:pt>
                <c:pt idx="10">
                  <c:v>0.28000000000000003</c:v>
                </c:pt>
                <c:pt idx="11">
                  <c:v>0.15625</c:v>
                </c:pt>
                <c:pt idx="12">
                  <c:v>5.6603773584905662E-2</c:v>
                </c:pt>
                <c:pt idx="13">
                  <c:v>0.17391304347826086</c:v>
                </c:pt>
                <c:pt idx="14">
                  <c:v>0.10344827586206896</c:v>
                </c:pt>
                <c:pt idx="15">
                  <c:v>0.11235955056179775</c:v>
                </c:pt>
                <c:pt idx="1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74-4F30-8A58-452D03FAA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2018'!$A$72:$B$96</c15:sqref>
                  </c15:fullRef>
                </c:ext>
              </c:extLst>
              <c:f>('Aruandesse 2018'!$A$72:$B$77,'Aruandesse 2018'!$A$79:$B$80,'Aruandesse 2018'!$A$84:$B$87,'Aruandesse 2018'!$A$90:$B$93,'Aruandesse 2018'!$A$96:$B$96)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Narva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  <c:pt idx="16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6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2018'!$G$72:$G$96</c15:sqref>
                  </c15:fullRef>
                </c:ext>
              </c:extLst>
              <c:f>('Aruandesse 2018'!$G$72:$G$77,'Aruandesse 2018'!$G$79:$G$80,'Aruandesse 2018'!$G$84:$G$87,'Aruandesse 2018'!$G$90:$G$93,'Aruandesse 2018'!$G$96)</c:f>
              <c:numCache>
                <c:formatCode>0%</c:formatCode>
                <c:ptCount val="17"/>
                <c:pt idx="0">
                  <c:v>7.9521463757916966E-2</c:v>
                </c:pt>
                <c:pt idx="1">
                  <c:v>7.9521463757916966E-2</c:v>
                </c:pt>
                <c:pt idx="2">
                  <c:v>7.9521463757916966E-2</c:v>
                </c:pt>
                <c:pt idx="3">
                  <c:v>7.9521463757916966E-2</c:v>
                </c:pt>
                <c:pt idx="4">
                  <c:v>7.9521463757916966E-2</c:v>
                </c:pt>
                <c:pt idx="5">
                  <c:v>7.9521463757916966E-2</c:v>
                </c:pt>
                <c:pt idx="6">
                  <c:v>7.9521463757916966E-2</c:v>
                </c:pt>
                <c:pt idx="7">
                  <c:v>7.9521463757916966E-2</c:v>
                </c:pt>
                <c:pt idx="8">
                  <c:v>7.9521463757916966E-2</c:v>
                </c:pt>
                <c:pt idx="9">
                  <c:v>7.9521463757916966E-2</c:v>
                </c:pt>
                <c:pt idx="10">
                  <c:v>7.9521463757916966E-2</c:v>
                </c:pt>
                <c:pt idx="11">
                  <c:v>7.9521463757916966E-2</c:v>
                </c:pt>
                <c:pt idx="12">
                  <c:v>7.9521463757916966E-2</c:v>
                </c:pt>
                <c:pt idx="13">
                  <c:v>7.9521463757916966E-2</c:v>
                </c:pt>
                <c:pt idx="14">
                  <c:v>7.9521463757916966E-2</c:v>
                </c:pt>
                <c:pt idx="15">
                  <c:v>7.9521463757916966E-2</c:v>
                </c:pt>
                <c:pt idx="16">
                  <c:v>7.9521463757916966E-2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74-4F30-8A58-452D03FAA559}"/>
            </c:ext>
          </c:extLst>
        </c:ser>
        <c:ser>
          <c:idx val="0"/>
          <c:order val="2"/>
          <c:tx>
            <c:strRef>
              <c:f>'Aruandesse 2017'!$E$36</c:f>
              <c:strCache>
                <c:ptCount val="1"/>
                <c:pt idx="0">
                  <c:v>2017 diabeediga (E11.9, E13.9, E14.9) hospitaliseerimised,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2018'!$A$72:$B$96</c15:sqref>
                  </c15:fullRef>
                </c:ext>
              </c:extLst>
              <c:f>('Aruandesse 2018'!$A$72:$B$77,'Aruandesse 2018'!$A$79:$B$80,'Aruandesse 2018'!$A$84:$B$87,'Aruandesse 2018'!$A$90:$B$93,'Aruandesse 2018'!$A$96:$B$96)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Narva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  <c:pt idx="16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6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2017'!$E$40:$E$64</c15:sqref>
                  </c15:fullRef>
                </c:ext>
              </c:extLst>
              <c:f>('Aruandesse 2017'!$E$40:$E$45,'Aruandesse 2017'!$E$47:$E$48,'Aruandesse 2017'!$E$52:$E$55,'Aruandesse 2017'!$E$58:$E$61,'Aruandesse 2017'!$E$64)</c:f>
              <c:numCache>
                <c:formatCode>0%</c:formatCode>
                <c:ptCount val="17"/>
                <c:pt idx="0">
                  <c:v>4.0983606557377046E-2</c:v>
                </c:pt>
                <c:pt idx="1">
                  <c:v>0</c:v>
                </c:pt>
                <c:pt idx="2">
                  <c:v>5.5865921787709494E-2</c:v>
                </c:pt>
                <c:pt idx="3">
                  <c:v>5.2083333333333336E-2</c:v>
                </c:pt>
                <c:pt idx="4">
                  <c:v>0.13242009132420091</c:v>
                </c:pt>
                <c:pt idx="5">
                  <c:v>2.9126213592233011E-2</c:v>
                </c:pt>
                <c:pt idx="6">
                  <c:v>0.16513761467889909</c:v>
                </c:pt>
                <c:pt idx="7">
                  <c:v>0.11018711018711019</c:v>
                </c:pt>
                <c:pt idx="8">
                  <c:v>0.14814814814814814</c:v>
                </c:pt>
                <c:pt idx="9">
                  <c:v>0.16666666666666666</c:v>
                </c:pt>
                <c:pt idx="10">
                  <c:v>0.29032258064516131</c:v>
                </c:pt>
                <c:pt idx="11">
                  <c:v>6.25E-2</c:v>
                </c:pt>
                <c:pt idx="12">
                  <c:v>2.1739130434782608E-2</c:v>
                </c:pt>
                <c:pt idx="13">
                  <c:v>0.22222222222222221</c:v>
                </c:pt>
                <c:pt idx="14">
                  <c:v>3.0303030303030304E-2</c:v>
                </c:pt>
                <c:pt idx="15">
                  <c:v>8.4848484848484854E-2</c:v>
                </c:pt>
                <c:pt idx="16">
                  <c:v>3.4782608695652174E-2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70-4576-8301-56C940DE36D3}"/>
            </c:ext>
          </c:extLst>
        </c:ser>
        <c:ser>
          <c:idx val="1"/>
          <c:order val="3"/>
          <c:tx>
            <c:v>2017 kõikide teenuseosutajate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2018'!$A$72:$B$96</c15:sqref>
                  </c15:fullRef>
                </c:ext>
              </c:extLst>
              <c:f>('Aruandesse 2018'!$A$72:$B$77,'Aruandesse 2018'!$A$79:$B$80,'Aruandesse 2018'!$A$84:$B$87,'Aruandesse 2018'!$A$90:$B$93,'Aruandesse 2018'!$A$96:$B$96)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Narva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  <c:pt idx="16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6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2017'!$G$40:$G$64</c15:sqref>
                  </c15:fullRef>
                </c:ext>
              </c:extLst>
              <c:f>('Aruandesse 2017'!$G$40:$G$45,'Aruandesse 2017'!$G$47:$G$48,'Aruandesse 2017'!$G$52:$G$55,'Aruandesse 2017'!$G$58:$G$61,'Aruandesse 2017'!$G$64)</c:f>
              <c:numCache>
                <c:formatCode>0%</c:formatCode>
                <c:ptCount val="17"/>
                <c:pt idx="0">
                  <c:v>7.8236130867709822E-2</c:v>
                </c:pt>
                <c:pt idx="1">
                  <c:v>7.8236130867709822E-2</c:v>
                </c:pt>
                <c:pt idx="2">
                  <c:v>7.8236130867709822E-2</c:v>
                </c:pt>
                <c:pt idx="3">
                  <c:v>7.8236130867709822E-2</c:v>
                </c:pt>
                <c:pt idx="4">
                  <c:v>7.8236130867709822E-2</c:v>
                </c:pt>
                <c:pt idx="5">
                  <c:v>7.8236130867709822E-2</c:v>
                </c:pt>
                <c:pt idx="6">
                  <c:v>7.8236130867709822E-2</c:v>
                </c:pt>
                <c:pt idx="7">
                  <c:v>7.8236130867709822E-2</c:v>
                </c:pt>
                <c:pt idx="8">
                  <c:v>7.8236130867709822E-2</c:v>
                </c:pt>
                <c:pt idx="9">
                  <c:v>7.8236130867709822E-2</c:v>
                </c:pt>
                <c:pt idx="10">
                  <c:v>7.8236130867709822E-2</c:v>
                </c:pt>
                <c:pt idx="11">
                  <c:v>7.8236130867709822E-2</c:v>
                </c:pt>
                <c:pt idx="12">
                  <c:v>7.8236130867709822E-2</c:v>
                </c:pt>
                <c:pt idx="13">
                  <c:v>7.8236130867709822E-2</c:v>
                </c:pt>
                <c:pt idx="14">
                  <c:v>7.8236130867709822E-2</c:v>
                </c:pt>
                <c:pt idx="15">
                  <c:v>7.8236130867709822E-2</c:v>
                </c:pt>
                <c:pt idx="16">
                  <c:v>7.8236130867709822E-2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70-4576-8301-56C940DE3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8334883008086068E-3"/>
          <c:y val="0.88226214034532147"/>
          <c:w val="0.97850922487583469"/>
          <c:h val="0.1177378596546783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2018'!$E$4</c:f>
              <c:strCache>
                <c:ptCount val="1"/>
                <c:pt idx="0">
                  <c:v>2018. a kõrgvererõhktõvega (I10)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05DE-44D2-B3D6-CAE6DE882BBD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05DE-44D2-B3D6-CAE6DE882BBD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05DE-44D2-B3D6-CAE6DE882BB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2018'!$K$8:$K$32</c15:sqref>
                    </c15:fullRef>
                  </c:ext>
                </c:extLst>
                <c:f>('Aruandesse 2018'!$K$8,'Aruandesse 2018'!$K$10:$K$16,'Aruandesse 2018'!$K$18,'Aruandesse 2018'!$K$20:$K$27,'Aruandesse 2018'!$K$29)</c:f>
                <c:numCache>
                  <c:formatCode>General</c:formatCode>
                  <c:ptCount val="18"/>
                  <c:pt idx="0">
                    <c:v>1.2206427348458383E-2</c:v>
                  </c:pt>
                  <c:pt idx="1">
                    <c:v>4.1740083244283105E-2</c:v>
                  </c:pt>
                  <c:pt idx="2">
                    <c:v>1.4047787206218743E-2</c:v>
                  </c:pt>
                  <c:pt idx="3">
                    <c:v>2.975129626930717E-2</c:v>
                  </c:pt>
                  <c:pt idx="4">
                    <c:v>2.1327334553699555E-2</c:v>
                  </c:pt>
                  <c:pt idx="5">
                    <c:v>9.8429174573321197E-3</c:v>
                  </c:pt>
                  <c:pt idx="6">
                    <c:v>3.2203196323013147E-2</c:v>
                  </c:pt>
                  <c:pt idx="7">
                    <c:v>1.1049853451684549E-2</c:v>
                  </c:pt>
                  <c:pt idx="8">
                    <c:v>4.609581130093858E-2</c:v>
                  </c:pt>
                  <c:pt idx="9">
                    <c:v>0.11025833587402382</c:v>
                  </c:pt>
                  <c:pt idx="10">
                    <c:v>6.7963772038342488E-2</c:v>
                  </c:pt>
                  <c:pt idx="11">
                    <c:v>6.8889679700433887E-2</c:v>
                  </c:pt>
                  <c:pt idx="12">
                    <c:v>3.3894200930841362E-2</c:v>
                  </c:pt>
                  <c:pt idx="13">
                    <c:v>0.21099620768694111</c:v>
                  </c:pt>
                  <c:pt idx="14">
                    <c:v>0.10172921237054328</c:v>
                  </c:pt>
                  <c:pt idx="15">
                    <c:v>9.6078553728977584E-2</c:v>
                  </c:pt>
                  <c:pt idx="16">
                    <c:v>9.8732535826402359E-2</c:v>
                  </c:pt>
                  <c:pt idx="17">
                    <c:v>1.6546333492625513E-2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2018'!$J$8:$J$32</c15:sqref>
                    </c15:fullRef>
                  </c:ext>
                </c:extLst>
                <c:f>('Aruandesse 2018'!$J$8,'Aruandesse 2018'!$J$10:$J$16,'Aruandesse 2018'!$J$18,'Aruandesse 2018'!$J$20:$J$27,'Aruandesse 2018'!$J$29)</c:f>
                <c:numCache>
                  <c:formatCode>General</c:formatCode>
                  <c:ptCount val="18"/>
                  <c:pt idx="0">
                    <c:v>8.1115605904566804E-3</c:v>
                  </c:pt>
                  <c:pt idx="1">
                    <c:v>3.1802408471340651E-2</c:v>
                  </c:pt>
                  <c:pt idx="2">
                    <c:v>1.1157811037062544E-2</c:v>
                  </c:pt>
                  <c:pt idx="3">
                    <c:v>2.391248057387825E-2</c:v>
                  </c:pt>
                  <c:pt idx="4">
                    <c:v>1.2806239749219073E-2</c:v>
                  </c:pt>
                  <c:pt idx="5">
                    <c:v>2.7278273149506441E-3</c:v>
                  </c:pt>
                  <c:pt idx="6">
                    <c:v>1.5339725083144863E-2</c:v>
                  </c:pt>
                  <c:pt idx="7">
                    <c:v>8.9693433598559899E-3</c:v>
                  </c:pt>
                  <c:pt idx="8">
                    <c:v>1.3302249784344404E-2</c:v>
                  </c:pt>
                  <c:pt idx="9">
                    <c:v>4.9429777702626056E-2</c:v>
                  </c:pt>
                  <c:pt idx="10">
                    <c:v>2.0126738121217555E-2</c:v>
                  </c:pt>
                  <c:pt idx="11">
                    <c:v>4.6927826979222473E-2</c:v>
                  </c:pt>
                  <c:pt idx="12">
                    <c:v>1.6179664803358862E-2</c:v>
                  </c:pt>
                  <c:pt idx="13">
                    <c:v>4.836309851138304E-2</c:v>
                  </c:pt>
                  <c:pt idx="14">
                    <c:v>4.9667564397731394E-2</c:v>
                  </c:pt>
                  <c:pt idx="15">
                    <c:v>5.0071681612008992E-2</c:v>
                  </c:pt>
                  <c:pt idx="16">
                    <c:v>3.7878095812687328E-2</c:v>
                  </c:pt>
                  <c:pt idx="17">
                    <c:v>1.2775258224904343E-2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2018'!$A$8:$B$32</c15:sqref>
                  </c15:fullRef>
                </c:ext>
              </c:extLst>
              <c:f>('Aruandesse 2018'!$A$8:$B$8,'Aruandesse 2018'!$A$10:$B$16,'Aruandesse 2018'!$A$18:$B$18,'Aruandesse 2018'!$A$20:$B$27,'Aruandesse 2018'!$A$29:$B$29)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2018'!$E$8:$E$32</c15:sqref>
                  </c15:fullRef>
                </c:ext>
              </c:extLst>
              <c:f>('Aruandesse 2018'!$E$8,'Aruandesse 2018'!$E$10:$E$16,'Aruandesse 2018'!$E$18,'Aruandesse 2018'!$E$20:$E$27,'Aruandesse 2018'!$E$29)</c:f>
              <c:numCache>
                <c:formatCode>0.00%</c:formatCode>
                <c:ptCount val="18"/>
                <c:pt idx="0">
                  <c:v>2.359550561797753E-2</c:v>
                </c:pt>
                <c:pt idx="1">
                  <c:v>0.11604095563139932</c:v>
                </c:pt>
                <c:pt idx="2">
                  <c:v>5.1303616484440706E-2</c:v>
                </c:pt>
                <c:pt idx="3">
                  <c:v>0.10721247563352826</c:v>
                </c:pt>
                <c:pt idx="4">
                  <c:v>3.1026252983293555E-2</c:v>
                </c:pt>
                <c:pt idx="5">
                  <c:v>3.7593984962406013E-3</c:v>
                </c:pt>
                <c:pt idx="6">
                  <c:v>2.843601895734597E-2</c:v>
                </c:pt>
                <c:pt idx="7">
                  <c:v>4.5373134328358211E-2</c:v>
                </c:pt>
                <c:pt idx="8">
                  <c:v>1.834862385321101E-2</c:v>
                </c:pt>
                <c:pt idx="9">
                  <c:v>8.1632653061224483E-2</c:v>
                </c:pt>
                <c:pt idx="10">
                  <c:v>2.7777777777777776E-2</c:v>
                </c:pt>
                <c:pt idx="11">
                  <c:v>0.12598425196850394</c:v>
                </c:pt>
                <c:pt idx="12">
                  <c:v>0.03</c:v>
                </c:pt>
                <c:pt idx="13">
                  <c:v>5.8823529411764705E-2</c:v>
                </c:pt>
                <c:pt idx="14">
                  <c:v>8.771929824561403E-2</c:v>
                </c:pt>
                <c:pt idx="15">
                  <c:v>9.375E-2</c:v>
                </c:pt>
                <c:pt idx="16">
                  <c:v>5.7692307692307696E-2</c:v>
                </c:pt>
                <c:pt idx="17">
                  <c:v>5.2921719955898568E-2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 2018'!$E$32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0904-4682-8023-D56C2E185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2018'!$A$8:$B$32</c15:sqref>
                  </c15:fullRef>
                </c:ext>
              </c:extLst>
              <c:f>('Aruandesse 2018'!$A$8:$B$8,'Aruandesse 2018'!$A$10:$B$16,'Aruandesse 2018'!$A$18:$B$18,'Aruandesse 2018'!$A$20:$B$27,'Aruandesse 2018'!$A$29:$B$29)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2018'!$G$8:$G$32</c15:sqref>
                  </c15:fullRef>
                </c:ext>
              </c:extLst>
              <c:f>('Aruandesse 2018'!$G$8,'Aruandesse 2018'!$G$10:$G$16,'Aruandesse 2018'!$G$18,'Aruandesse 2018'!$G$20:$G$27,'Aruandesse 2018'!$G$29)</c:f>
              <c:numCache>
                <c:formatCode>0%</c:formatCode>
                <c:ptCount val="18"/>
                <c:pt idx="0">
                  <c:v>4.8799788973885518E-2</c:v>
                </c:pt>
                <c:pt idx="1">
                  <c:v>4.8799788973885518E-2</c:v>
                </c:pt>
                <c:pt idx="2">
                  <c:v>4.8799788973885518E-2</c:v>
                </c:pt>
                <c:pt idx="3">
                  <c:v>4.8799788973885518E-2</c:v>
                </c:pt>
                <c:pt idx="4">
                  <c:v>4.8799788973885518E-2</c:v>
                </c:pt>
                <c:pt idx="5">
                  <c:v>4.8799788973885518E-2</c:v>
                </c:pt>
                <c:pt idx="6">
                  <c:v>4.8799788973885518E-2</c:v>
                </c:pt>
                <c:pt idx="7">
                  <c:v>4.8799788973885518E-2</c:v>
                </c:pt>
                <c:pt idx="8">
                  <c:v>4.8799788973885518E-2</c:v>
                </c:pt>
                <c:pt idx="9">
                  <c:v>4.8799788973885518E-2</c:v>
                </c:pt>
                <c:pt idx="10">
                  <c:v>4.8799788973885518E-2</c:v>
                </c:pt>
                <c:pt idx="11">
                  <c:v>4.8799788973885518E-2</c:v>
                </c:pt>
                <c:pt idx="12">
                  <c:v>4.8799788973885518E-2</c:v>
                </c:pt>
                <c:pt idx="13">
                  <c:v>4.8799788973885518E-2</c:v>
                </c:pt>
                <c:pt idx="14">
                  <c:v>4.8799788973885518E-2</c:v>
                </c:pt>
                <c:pt idx="15">
                  <c:v>4.8799788973885518E-2</c:v>
                </c:pt>
                <c:pt idx="16">
                  <c:v>4.8799788973885518E-2</c:v>
                </c:pt>
                <c:pt idx="17">
                  <c:v>4.8799788973885518E-2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04-4682-8023-D56C2E1852F5}"/>
            </c:ext>
          </c:extLst>
        </c:ser>
        <c:ser>
          <c:idx val="0"/>
          <c:order val="2"/>
          <c:tx>
            <c:strRef>
              <c:f>'Aruandesse 2017'!$E$4</c:f>
              <c:strCache>
                <c:ptCount val="1"/>
                <c:pt idx="0">
                  <c:v>2017 kõrgvererõhktõvega (I10) hospitaliseerimised,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2018'!$A$8:$B$32</c15:sqref>
                  </c15:fullRef>
                </c:ext>
              </c:extLst>
              <c:f>('Aruandesse 2018'!$A$8:$B$8,'Aruandesse 2018'!$A$10:$B$16,'Aruandesse 2018'!$A$18:$B$18,'Aruandesse 2018'!$A$20:$B$27,'Aruandesse 2018'!$A$29:$B$29)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2017'!$E$8:$E$32</c15:sqref>
                  </c15:fullRef>
                </c:ext>
              </c:extLst>
              <c:f>('Aruandesse 2017'!$E$8,'Aruandesse 2017'!$E$10:$E$16,'Aruandesse 2017'!$E$18,'Aruandesse 2017'!$E$20:$E$27,'Aruandesse 2017'!$E$29)</c:f>
              <c:numCache>
                <c:formatCode>0.00%</c:formatCode>
                <c:ptCount val="18"/>
                <c:pt idx="0">
                  <c:v>3.9844509232264333E-2</c:v>
                </c:pt>
                <c:pt idx="1">
                  <c:v>8.4210526315789472E-2</c:v>
                </c:pt>
                <c:pt idx="2">
                  <c:v>4.9467275494672752E-2</c:v>
                </c:pt>
                <c:pt idx="3">
                  <c:v>8.6206896551724144E-2</c:v>
                </c:pt>
                <c:pt idx="4">
                  <c:v>3.1390134529147982E-2</c:v>
                </c:pt>
                <c:pt idx="5">
                  <c:v>1.0940919037199124E-2</c:v>
                </c:pt>
                <c:pt idx="6">
                  <c:v>4.519774011299435E-2</c:v>
                </c:pt>
                <c:pt idx="7">
                  <c:v>4.49438202247191E-2</c:v>
                </c:pt>
                <c:pt idx="8">
                  <c:v>3.007518796992481E-2</c:v>
                </c:pt>
                <c:pt idx="9">
                  <c:v>9.2592592592592587E-2</c:v>
                </c:pt>
                <c:pt idx="10">
                  <c:v>6.4516129032258063E-2</c:v>
                </c:pt>
                <c:pt idx="11">
                  <c:v>0.10227272727272728</c:v>
                </c:pt>
                <c:pt idx="12">
                  <c:v>2.6785714285714284E-2</c:v>
                </c:pt>
                <c:pt idx="13">
                  <c:v>6.6666666666666666E-2</c:v>
                </c:pt>
                <c:pt idx="14">
                  <c:v>2.3255813953488372E-2</c:v>
                </c:pt>
                <c:pt idx="15">
                  <c:v>6.9444444444444448E-2</c:v>
                </c:pt>
                <c:pt idx="16">
                  <c:v>4.9180327868852458E-2</c:v>
                </c:pt>
                <c:pt idx="17">
                  <c:v>4.3067226890756302E-2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E3-40C2-884E-1FAEE3A75A99}"/>
            </c:ext>
          </c:extLst>
        </c:ser>
        <c:ser>
          <c:idx val="1"/>
          <c:order val="3"/>
          <c:tx>
            <c:v>2017 kõikide teenuseosutajate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2018'!$A$8:$B$32</c15:sqref>
                  </c15:fullRef>
                </c:ext>
              </c:extLst>
              <c:f>('Aruandesse 2018'!$A$8:$B$8,'Aruandesse 2018'!$A$10:$B$16,'Aruandesse 2018'!$A$18:$B$18,'Aruandesse 2018'!$A$20:$B$27,'Aruandesse 2018'!$A$29:$B$29)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2017'!$G$8:$G$32</c15:sqref>
                  </c15:fullRef>
                </c:ext>
              </c:extLst>
              <c:f>('Aruandesse 2017'!$G$8,'Aruandesse 2017'!$G$10:$G$16,'Aruandesse 2017'!$G$18,'Aruandesse 2017'!$G$20:$G$27,'Aruandesse 2017'!$G$29)</c:f>
              <c:numCache>
                <c:formatCode>0%</c:formatCode>
                <c:ptCount val="18"/>
                <c:pt idx="0">
                  <c:v>4.6284391874517869E-2</c:v>
                </c:pt>
                <c:pt idx="1">
                  <c:v>4.6284391874517869E-2</c:v>
                </c:pt>
                <c:pt idx="2">
                  <c:v>4.6284391874517869E-2</c:v>
                </c:pt>
                <c:pt idx="3">
                  <c:v>4.6284391874517869E-2</c:v>
                </c:pt>
                <c:pt idx="4">
                  <c:v>4.6284391874517869E-2</c:v>
                </c:pt>
                <c:pt idx="5">
                  <c:v>4.6284391874517869E-2</c:v>
                </c:pt>
                <c:pt idx="6">
                  <c:v>4.6284391874517869E-2</c:v>
                </c:pt>
                <c:pt idx="7">
                  <c:v>4.6284391874517869E-2</c:v>
                </c:pt>
                <c:pt idx="8">
                  <c:v>4.6284391874517869E-2</c:v>
                </c:pt>
                <c:pt idx="9">
                  <c:v>4.6284391874517869E-2</c:v>
                </c:pt>
                <c:pt idx="10">
                  <c:v>4.6284391874517869E-2</c:v>
                </c:pt>
                <c:pt idx="11">
                  <c:v>4.6284391874517869E-2</c:v>
                </c:pt>
                <c:pt idx="12">
                  <c:v>4.6284391874517869E-2</c:v>
                </c:pt>
                <c:pt idx="13">
                  <c:v>4.6284391874517869E-2</c:v>
                </c:pt>
                <c:pt idx="14">
                  <c:v>4.6284391874517869E-2</c:v>
                </c:pt>
                <c:pt idx="15">
                  <c:v>4.6284391874517869E-2</c:v>
                </c:pt>
                <c:pt idx="16">
                  <c:v>4.6284391874517869E-2</c:v>
                </c:pt>
                <c:pt idx="17">
                  <c:v>4.6284391874517869E-2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E3-40C2-884E-1FAEE3A7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103581256395694E-2"/>
          <c:y val="0.86999561084902288"/>
          <c:w val="0.94659002854149554"/>
          <c:h val="0.1300043891509771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2017'!$E$36</c:f>
              <c:strCache>
                <c:ptCount val="1"/>
                <c:pt idx="0">
                  <c:v>2017 diabeediga (E11.9, E13.9, E14.9)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636F-4A6B-A80F-57D50E526EF2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36F-4A6B-A80F-57D50E526EF2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636F-4A6B-A80F-57D50E526EF2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2017'!$K$40:$K$65</c15:sqref>
                    </c15:fullRef>
                  </c:ext>
                </c:extLst>
                <c:f>('Aruandesse 2017'!$K$40,'Aruandesse 2017'!$K$42:$K$49,'Aruandesse 2017'!$K$52:$K$55,'Aruandesse 2017'!$K$57:$K$61,'Aruandesse 2017'!$K$64:$K$65)</c:f>
                <c:numCache>
                  <c:formatCode>General</c:formatCode>
                  <c:ptCount val="20"/>
                  <c:pt idx="0">
                    <c:v>5.1376780491410041E-2</c:v>
                  </c:pt>
                  <c:pt idx="1">
                    <c:v>2.8843742791687679E-2</c:v>
                  </c:pt>
                  <c:pt idx="2">
                    <c:v>2.3671473155003737E-2</c:v>
                  </c:pt>
                  <c:pt idx="3">
                    <c:v>5.128750675989735E-2</c:v>
                  </c:pt>
                  <c:pt idx="4">
                    <c:v>5.3031999393301457E-2</c:v>
                  </c:pt>
                  <c:pt idx="5">
                    <c:v>0.10217063844673882</c:v>
                  </c:pt>
                  <c:pt idx="6">
                    <c:v>8.0849957148727197E-2</c:v>
                  </c:pt>
                  <c:pt idx="7">
                    <c:v>3.1130736378709639E-2</c:v>
                  </c:pt>
                  <c:pt idx="8">
                    <c:v>0.34588744942501604</c:v>
                  </c:pt>
                  <c:pt idx="9">
                    <c:v>0.17663828802671999</c:v>
                  </c:pt>
                  <c:pt idx="10">
                    <c:v>0.2813635876406837</c:v>
                  </c:pt>
                  <c:pt idx="11">
                    <c:v>0.17560034687729975</c:v>
                  </c:pt>
                  <c:pt idx="12">
                    <c:v>8.7474616878960715E-2</c:v>
                  </c:pt>
                  <c:pt idx="13">
                    <c:v>0.15962142725523071</c:v>
                  </c:pt>
                  <c:pt idx="14">
                    <c:v>9.1613527167847E-2</c:v>
                  </c:pt>
                  <c:pt idx="15">
                    <c:v>0.22992313178875101</c:v>
                  </c:pt>
                  <c:pt idx="16">
                    <c:v>0.12288385147289738</c:v>
                  </c:pt>
                  <c:pt idx="17">
                    <c:v>3.5047732251726638E-2</c:v>
                  </c:pt>
                  <c:pt idx="18">
                    <c:v>5.1250212478517916E-2</c:v>
                  </c:pt>
                  <c:pt idx="19">
                    <c:v>1.5213884458536664E-2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2017'!$J$40:$J$65</c15:sqref>
                    </c15:fullRef>
                  </c:ext>
                </c:extLst>
                <c:f>('Aruandesse 2017'!$J$40,'Aruandesse 2017'!$J$42:$J$49,'Aruandesse 2017'!$J$52:$J$55,'Aruandesse 2017'!$J$57:$J$61,'Aruandesse 2017'!$J$64:$J$65)</c:f>
                <c:numCache>
                  <c:formatCode>General</c:formatCode>
                  <c:ptCount val="20"/>
                  <c:pt idx="0">
                    <c:v>2.3352858334600272E-2</c:v>
                  </c:pt>
                  <c:pt idx="1">
                    <c:v>1.9413558010047328E-2</c:v>
                  </c:pt>
                  <c:pt idx="2">
                    <c:v>1.6559033911097094E-2</c:v>
                  </c:pt>
                  <c:pt idx="3">
                    <c:v>3.8614483994608068E-2</c:v>
                  </c:pt>
                  <c:pt idx="4">
                    <c:v>1.9171825820463451E-2</c:v>
                  </c:pt>
                  <c:pt idx="5">
                    <c:v>3.9384988272442772E-2</c:v>
                  </c:pt>
                  <c:pt idx="6">
                    <c:v>5.8050623903856957E-2</c:v>
                  </c:pt>
                  <c:pt idx="7">
                    <c:v>2.4953689855069891E-2</c:v>
                  </c:pt>
                  <c:pt idx="8">
                    <c:v>0.10258244408467126</c:v>
                  </c:pt>
                  <c:pt idx="9">
                    <c:v>8.898876426385291E-2</c:v>
                  </c:pt>
                  <c:pt idx="10">
                    <c:v>0.11970141444024313</c:v>
                  </c:pt>
                  <c:pt idx="11">
                    <c:v>0.12936438055846988</c:v>
                  </c:pt>
                  <c:pt idx="12">
                    <c:v>3.7928754599148393E-2</c:v>
                  </c:pt>
                  <c:pt idx="13">
                    <c:v>5.3519372173865279E-2</c:v>
                  </c:pt>
                  <c:pt idx="14">
                    <c:v>1.7891265204927335E-2</c:v>
                  </c:pt>
                  <c:pt idx="15">
                    <c:v>0.13221277938736747</c:v>
                  </c:pt>
                  <c:pt idx="16">
                    <c:v>2.4933604445415355E-2</c:v>
                  </c:pt>
                  <c:pt idx="17">
                    <c:v>2.5493610088926012E-2</c:v>
                  </c:pt>
                  <c:pt idx="18">
                    <c:v>2.1174741546367774E-2</c:v>
                  </c:pt>
                  <c:pt idx="19">
                    <c:v>1.291549557836906E-2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2017'!$A$40:$B$64</c15:sqref>
                  </c15:fullRef>
                </c:ext>
              </c:extLst>
              <c:f>('Aruandesse 2017'!$A$40:$B$40,'Aruandesse 2017'!$A$42:$B$49,'Aruandesse 2017'!$A$52:$B$55,'Aruandesse 2017'!$A$57:$B$61,'Aruandesse 2017'!$A$64:$B$64)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2017'!$E$40:$E$64</c15:sqref>
                  </c15:fullRef>
                </c:ext>
              </c:extLst>
              <c:f>('Aruandesse 2017'!$E$40,'Aruandesse 2017'!$E$42:$E$49,'Aruandesse 2017'!$E$52:$E$55,'Aruandesse 2017'!$E$57:$E$61,'Aruandesse 2017'!$E$64)</c:f>
              <c:numCache>
                <c:formatCode>0%</c:formatCode>
                <c:ptCount val="19"/>
                <c:pt idx="0">
                  <c:v>4.0983606557377046E-2</c:v>
                </c:pt>
                <c:pt idx="1">
                  <c:v>5.5865921787709494E-2</c:v>
                </c:pt>
                <c:pt idx="2">
                  <c:v>5.2083333333333336E-2</c:v>
                </c:pt>
                <c:pt idx="3">
                  <c:v>0.13242009132420091</c:v>
                </c:pt>
                <c:pt idx="4">
                  <c:v>2.9126213592233011E-2</c:v>
                </c:pt>
                <c:pt idx="5">
                  <c:v>0.06</c:v>
                </c:pt>
                <c:pt idx="6">
                  <c:v>0.16513761467889909</c:v>
                </c:pt>
                <c:pt idx="7">
                  <c:v>0.11018711018711019</c:v>
                </c:pt>
                <c:pt idx="8">
                  <c:v>0.125</c:v>
                </c:pt>
                <c:pt idx="9">
                  <c:v>0.14814814814814814</c:v>
                </c:pt>
                <c:pt idx="10">
                  <c:v>0.16666666666666666</c:v>
                </c:pt>
                <c:pt idx="11">
                  <c:v>0.29032258064516131</c:v>
                </c:pt>
                <c:pt idx="12">
                  <c:v>6.25E-2</c:v>
                </c:pt>
                <c:pt idx="13">
                  <c:v>7.407407407407407E-2</c:v>
                </c:pt>
                <c:pt idx="14">
                  <c:v>2.1739130434782608E-2</c:v>
                </c:pt>
                <c:pt idx="15">
                  <c:v>0.22222222222222221</c:v>
                </c:pt>
                <c:pt idx="16">
                  <c:v>3.0303030303030304E-2</c:v>
                </c:pt>
                <c:pt idx="17">
                  <c:v>8.4848484848484854E-2</c:v>
                </c:pt>
                <c:pt idx="18">
                  <c:v>3.4782608695652174E-2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97-4599-A1E9-0348782C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2017'!$A$40:$B$64</c15:sqref>
                  </c15:fullRef>
                </c:ext>
              </c:extLst>
              <c:f>('Aruandesse 2017'!$A$40:$B$40,'Aruandesse 2017'!$A$42:$B$49,'Aruandesse 2017'!$A$52:$B$55,'Aruandesse 2017'!$A$57:$B$61,'Aruandesse 2017'!$A$64:$B$64)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2017'!$G$40:$G$64</c15:sqref>
                  </c15:fullRef>
                </c:ext>
              </c:extLst>
              <c:f>('Aruandesse 2017'!$G$40,'Aruandesse 2017'!$G$42:$G$49,'Aruandesse 2017'!$G$52:$G$55,'Aruandesse 2017'!$G$57:$G$61,'Aruandesse 2017'!$G$64)</c:f>
              <c:numCache>
                <c:formatCode>0%</c:formatCode>
                <c:ptCount val="19"/>
                <c:pt idx="0">
                  <c:v>7.8236130867709822E-2</c:v>
                </c:pt>
                <c:pt idx="1">
                  <c:v>7.8236130867709822E-2</c:v>
                </c:pt>
                <c:pt idx="2">
                  <c:v>7.8236130867709822E-2</c:v>
                </c:pt>
                <c:pt idx="3">
                  <c:v>7.8236130867709822E-2</c:v>
                </c:pt>
                <c:pt idx="4">
                  <c:v>7.8236130867709822E-2</c:v>
                </c:pt>
                <c:pt idx="5">
                  <c:v>7.8236130867709822E-2</c:v>
                </c:pt>
                <c:pt idx="6">
                  <c:v>7.8236130867709822E-2</c:v>
                </c:pt>
                <c:pt idx="7">
                  <c:v>7.8236130867709822E-2</c:v>
                </c:pt>
                <c:pt idx="8">
                  <c:v>7.8236130867709822E-2</c:v>
                </c:pt>
                <c:pt idx="9">
                  <c:v>7.8236130867709822E-2</c:v>
                </c:pt>
                <c:pt idx="10">
                  <c:v>7.8236130867709822E-2</c:v>
                </c:pt>
                <c:pt idx="11">
                  <c:v>7.8236130867709822E-2</c:v>
                </c:pt>
                <c:pt idx="12">
                  <c:v>7.8236130867709822E-2</c:v>
                </c:pt>
                <c:pt idx="13">
                  <c:v>7.8236130867709822E-2</c:v>
                </c:pt>
                <c:pt idx="14">
                  <c:v>7.8236130867709822E-2</c:v>
                </c:pt>
                <c:pt idx="15">
                  <c:v>7.8236130867709822E-2</c:v>
                </c:pt>
                <c:pt idx="16">
                  <c:v>7.8236130867709822E-2</c:v>
                </c:pt>
                <c:pt idx="17">
                  <c:v>7.8236130867709822E-2</c:v>
                </c:pt>
                <c:pt idx="18">
                  <c:v>7.8236130867709822E-2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97-4599-A1E9-0348782C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7021078550748165E-2"/>
          <c:y val="0.89957822217829464"/>
          <c:w val="0.88723268525603582"/>
          <c:h val="7.749322646766942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2017'!$E$4</c:f>
              <c:strCache>
                <c:ptCount val="1"/>
                <c:pt idx="0">
                  <c:v>2017 kõrgvererõhktõvega (I10)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3755-4487-A796-D575278274D9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755-4487-A796-D575278274D9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3755-4487-A796-D575278274D9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3755-4487-A796-D575278274D9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2017'!$K$8:$K$32</c15:sqref>
                    </c15:fullRef>
                  </c:ext>
                </c:extLst>
                <c:f>('Aruandesse 2017'!$K$8,'Aruandesse 2017'!$K$10:$K$16,'Aruandesse 2017'!$K$18:$K$27,'Aruandesse 2017'!$K$29,'Aruandesse 2017'!$K$32)</c:f>
                <c:numCache>
                  <c:formatCode>General</c:formatCode>
                  <c:ptCount val="20"/>
                  <c:pt idx="0">
                    <c:v>1.3762093860348948E-2</c:v>
                  </c:pt>
                  <c:pt idx="1">
                    <c:v>3.8029375284819103E-2</c:v>
                  </c:pt>
                  <c:pt idx="2">
                    <c:v>1.3094047816333124E-2</c:v>
                  </c:pt>
                  <c:pt idx="3">
                    <c:v>2.7201745889168308E-2</c:v>
                  </c:pt>
                  <c:pt idx="4">
                    <c:v>2.0604637838751966E-2</c:v>
                  </c:pt>
                  <c:pt idx="5">
                    <c:v>1.4412116218317261E-2</c:v>
                  </c:pt>
                  <c:pt idx="6">
                    <c:v>4.1441938474073778E-2</c:v>
                  </c:pt>
                  <c:pt idx="7">
                    <c:v>1.128004399631747E-2</c:v>
                  </c:pt>
                  <c:pt idx="8">
                    <c:v>4.4702307135830149E-2</c:v>
                  </c:pt>
                  <c:pt idx="9">
                    <c:v>0.20201690018517957</c:v>
                  </c:pt>
                  <c:pt idx="10">
                    <c:v>0.10650596233378226</c:v>
                  </c:pt>
                  <c:pt idx="11">
                    <c:v>8.9958788249928118E-2</c:v>
                  </c:pt>
                  <c:pt idx="12">
                    <c:v>8.0799558764731785E-2</c:v>
                  </c:pt>
                  <c:pt idx="13">
                    <c:v>3.0409934376797367E-2</c:v>
                  </c:pt>
                  <c:pt idx="14">
                    <c:v>0.14656751939275053</c:v>
                  </c:pt>
                  <c:pt idx="15">
                    <c:v>5.7624158151890884E-2</c:v>
                  </c:pt>
                  <c:pt idx="16">
                    <c:v>8.3035133055828936E-2</c:v>
                  </c:pt>
                  <c:pt idx="17">
                    <c:v>8.5730709249239978E-2</c:v>
                  </c:pt>
                  <c:pt idx="18">
                    <c:v>1.4836429116163452E-2</c:v>
                  </c:pt>
                  <c:pt idx="19">
                    <c:v>0.19390280342145377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2017'!$J$8:$J$32</c15:sqref>
                    </c15:fullRef>
                  </c:ext>
                </c:extLst>
                <c:f>('Aruandesse 2017'!$J$8,'Aruandesse 2017'!$J$10:$J$16,'Aruandesse 2017'!$J$18:$J$27,'Aruandesse 2017'!$J$29,'Aruandesse 2017'!$J$32)</c:f>
                <c:numCache>
                  <c:formatCode>General</c:formatCode>
                  <c:ptCount val="20"/>
                  <c:pt idx="0">
                    <c:v>1.0339184771045531E-2</c:v>
                  </c:pt>
                  <c:pt idx="1">
                    <c:v>2.6969801357746924E-2</c:v>
                  </c:pt>
                  <c:pt idx="2">
                    <c:v>1.0467486205667113E-2</c:v>
                  </c:pt>
                  <c:pt idx="3">
                    <c:v>2.115595879944579E-2</c:v>
                  </c:pt>
                  <c:pt idx="4">
                    <c:v>1.2601203698537403E-2</c:v>
                  </c:pt>
                  <c:pt idx="5">
                    <c:v>6.2588014084014581E-3</c:v>
                  </c:pt>
                  <c:pt idx="6">
                    <c:v>2.2120072660985049E-2</c:v>
                  </c:pt>
                  <c:pt idx="7">
                    <c:v>9.1029019431889402E-3</c:v>
                  </c:pt>
                  <c:pt idx="8">
                    <c:v>1.8318641012705292E-2</c:v>
                  </c:pt>
                  <c:pt idx="9">
                    <c:v>4.5680336342965991E-2</c:v>
                  </c:pt>
                  <c:pt idx="10">
                    <c:v>5.2391392261107603E-2</c:v>
                  </c:pt>
                  <c:pt idx="11">
                    <c:v>3.9143178070263573E-2</c:v>
                  </c:pt>
                  <c:pt idx="12">
                    <c:v>4.7528158081104221E-2</c:v>
                  </c:pt>
                  <c:pt idx="13">
                    <c:v>1.4452997171700935E-2</c:v>
                  </c:pt>
                  <c:pt idx="14">
                    <c:v>4.8189599893445317E-2</c:v>
                  </c:pt>
                  <c:pt idx="15">
                    <c:v>1.6854872902015764E-2</c:v>
                  </c:pt>
                  <c:pt idx="16">
                    <c:v>3.9419013896097373E-2</c:v>
                  </c:pt>
                  <c:pt idx="17">
                    <c:v>3.2314311361826817E-2</c:v>
                  </c:pt>
                  <c:pt idx="18">
                    <c:v>1.1163683374670094E-2</c:v>
                  </c:pt>
                  <c:pt idx="19">
                    <c:v>6.871926598905477E-2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2017'!$A$8:$B$32</c15:sqref>
                  </c15:fullRef>
                </c:ext>
              </c:extLst>
              <c:f>('Aruandesse 2017'!$A$8:$B$8,'Aruandesse 2017'!$A$10:$B$16,'Aruandesse 2017'!$A$18:$B$27,'Aruandesse 2017'!$A$29:$B$29,'Aruandesse 2017'!$A$32:$B$32)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2017'!$E$8:$E$32</c15:sqref>
                  </c15:fullRef>
                </c:ext>
              </c:extLst>
              <c:f>('Aruandesse 2017'!$E$8,'Aruandesse 2017'!$E$10:$E$16,'Aruandesse 2017'!$E$18:$E$27,'Aruandesse 2017'!$E$29,'Aruandesse 2017'!$E$32)</c:f>
              <c:numCache>
                <c:formatCode>0.00%</c:formatCode>
                <c:ptCount val="20"/>
                <c:pt idx="0">
                  <c:v>3.9844509232264333E-2</c:v>
                </c:pt>
                <c:pt idx="1">
                  <c:v>8.4210526315789472E-2</c:v>
                </c:pt>
                <c:pt idx="2">
                  <c:v>4.9467275494672752E-2</c:v>
                </c:pt>
                <c:pt idx="3">
                  <c:v>8.6206896551724144E-2</c:v>
                </c:pt>
                <c:pt idx="4">
                  <c:v>3.1390134529147982E-2</c:v>
                </c:pt>
                <c:pt idx="5">
                  <c:v>1.0940919037199124E-2</c:v>
                </c:pt>
                <c:pt idx="6">
                  <c:v>4.519774011299435E-2</c:v>
                </c:pt>
                <c:pt idx="7">
                  <c:v>4.49438202247191E-2</c:v>
                </c:pt>
                <c:pt idx="8">
                  <c:v>3.007518796992481E-2</c:v>
                </c:pt>
                <c:pt idx="9">
                  <c:v>5.5555555555555552E-2</c:v>
                </c:pt>
                <c:pt idx="10">
                  <c:v>9.2592592592592587E-2</c:v>
                </c:pt>
                <c:pt idx="11">
                  <c:v>6.4516129032258063E-2</c:v>
                </c:pt>
                <c:pt idx="12">
                  <c:v>0.10227272727272728</c:v>
                </c:pt>
                <c:pt idx="13">
                  <c:v>2.6785714285714284E-2</c:v>
                </c:pt>
                <c:pt idx="14">
                  <c:v>6.6666666666666666E-2</c:v>
                </c:pt>
                <c:pt idx="15">
                  <c:v>2.3255813953488372E-2</c:v>
                </c:pt>
                <c:pt idx="16">
                  <c:v>6.9444444444444448E-2</c:v>
                </c:pt>
                <c:pt idx="17">
                  <c:v>4.9180327868852458E-2</c:v>
                </c:pt>
                <c:pt idx="18">
                  <c:v>4.3067226890756302E-2</c:v>
                </c:pt>
                <c:pt idx="19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AE-4D08-A6AA-C3E28508C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2017'!$A$8:$B$32</c15:sqref>
                  </c15:fullRef>
                </c:ext>
              </c:extLst>
              <c:f>('Aruandesse 2017'!$A$8:$B$8,'Aruandesse 2017'!$A$10:$B$16,'Aruandesse 2017'!$A$18:$B$27,'Aruandesse 2017'!$A$29:$B$29,'Aruandesse 2017'!$A$32:$B$32)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2017'!$G$8:$G$32</c15:sqref>
                  </c15:fullRef>
                </c:ext>
              </c:extLst>
              <c:f>('Aruandesse 2017'!$G$8,'Aruandesse 2017'!$G$10:$G$16,'Aruandesse 2017'!$G$18:$G$27,'Aruandesse 2017'!$G$29,'Aruandesse 2017'!$G$32)</c:f>
              <c:numCache>
                <c:formatCode>0%</c:formatCode>
                <c:ptCount val="20"/>
                <c:pt idx="0">
                  <c:v>4.6284391874517869E-2</c:v>
                </c:pt>
                <c:pt idx="1">
                  <c:v>4.6284391874517869E-2</c:v>
                </c:pt>
                <c:pt idx="2">
                  <c:v>4.6284391874517869E-2</c:v>
                </c:pt>
                <c:pt idx="3">
                  <c:v>4.6284391874517869E-2</c:v>
                </c:pt>
                <c:pt idx="4">
                  <c:v>4.6284391874517869E-2</c:v>
                </c:pt>
                <c:pt idx="5">
                  <c:v>4.6284391874517869E-2</c:v>
                </c:pt>
                <c:pt idx="6">
                  <c:v>4.6284391874517869E-2</c:v>
                </c:pt>
                <c:pt idx="7">
                  <c:v>4.6284391874517869E-2</c:v>
                </c:pt>
                <c:pt idx="8">
                  <c:v>4.6284391874517869E-2</c:v>
                </c:pt>
                <c:pt idx="9">
                  <c:v>4.6284391874517869E-2</c:v>
                </c:pt>
                <c:pt idx="10">
                  <c:v>4.6284391874517869E-2</c:v>
                </c:pt>
                <c:pt idx="11">
                  <c:v>4.6284391874517869E-2</c:v>
                </c:pt>
                <c:pt idx="12">
                  <c:v>4.6284391874517869E-2</c:v>
                </c:pt>
                <c:pt idx="13">
                  <c:v>4.6284391874517869E-2</c:v>
                </c:pt>
                <c:pt idx="14">
                  <c:v>4.6284391874517869E-2</c:v>
                </c:pt>
                <c:pt idx="15">
                  <c:v>4.6284391874517869E-2</c:v>
                </c:pt>
                <c:pt idx="16">
                  <c:v>4.6284391874517869E-2</c:v>
                </c:pt>
                <c:pt idx="17">
                  <c:v>4.6284391874517869E-2</c:v>
                </c:pt>
                <c:pt idx="18">
                  <c:v>4.6284391874517869E-2</c:v>
                </c:pt>
                <c:pt idx="19">
                  <c:v>4.6284391874517869E-2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AE-4D08-A6AA-C3E28508C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30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7021078550748165E-2"/>
          <c:y val="0.89957822217829464"/>
          <c:w val="0.88723268525603582"/>
          <c:h val="7.749322646766942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472440</xdr:colOff>
      <xdr:row>28</xdr:row>
      <xdr:rowOff>12700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37CE25A-A37E-45A7-9555-7C6949E23F98}"/>
            </a:ext>
          </a:extLst>
        </xdr:cNvPr>
        <xdr:cNvSpPr/>
      </xdr:nvSpPr>
      <xdr:spPr>
        <a:xfrm>
          <a:off x="1" y="0"/>
          <a:ext cx="6568439" cy="51879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1: Indikaatorhaigusega patsientide hospitaliseerimiste osakaal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Indikaatorihaigusega patsientide hospitaliseerimiste osakaal sisesekretsiooni-, toitumis- ja ainevahetus ning vereringeelundite haigusrühmades.</a:t>
          </a:r>
        </a:p>
        <a:p>
          <a:pPr algn="l"/>
          <a:endParaRPr lang="et-EE" sz="1200" b="1" i="0" u="none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lõpp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.2019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tatsionaarne </a:t>
          </a: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 kõik vanuserühmad.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Kaasatud diagnoosikoodid: </a:t>
          </a:r>
        </a:p>
        <a:p>
          <a:r>
            <a:rPr lang="et-EE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Kõrgvererõhktõbi: põhidiagnoos I10; I11.0; I11.9; I12.0; I12.9; I13.0-I13.9; I15.0-I15.9.</a:t>
          </a:r>
        </a:p>
        <a:p>
          <a:r>
            <a:rPr lang="et-EE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Diabeet: põhidiagnoos E10.0-E10.9; E11.0-E11.9; E13.0-13.9; E14.0-E14.9</a:t>
          </a:r>
        </a:p>
        <a:p>
          <a:endParaRPr lang="et-EE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b="1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</a:t>
          </a:r>
          <a:r>
            <a:rPr lang="et-EE" sz="1200" u="non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I10</a:t>
          </a:r>
          <a:endParaRPr lang="et-EE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="1" u="sng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</a:t>
          </a:r>
          <a:r>
            <a:rPr lang="et-EE" sz="1200" b="1" u="none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E11.9, E13.9, E14.9 </a:t>
          </a:r>
        </a:p>
        <a:p>
          <a:endParaRPr lang="et-EE" sz="1200" u="none">
            <a:solidFill>
              <a:srgbClr val="00B0F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 jäeti surnud patsientide raviarved (arved, kus surma kuupäev oli enne raviarve lõpu kuupäeva või  surmakuupäev oli raviarve lõpuga sama kuupäev).</a:t>
          </a:r>
        </a:p>
        <a:p>
          <a:pPr eaLnBrk="1" fontAlgn="auto" latinLnBrk="0" hangingPunct="1"/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oli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t-EE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17691</xdr:colOff>
      <xdr:row>67</xdr:row>
      <xdr:rowOff>454</xdr:rowOff>
    </xdr:from>
    <xdr:to>
      <xdr:col>18</xdr:col>
      <xdr:colOff>38100</xdr:colOff>
      <xdr:row>97</xdr:row>
      <xdr:rowOff>-1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948AF3-DAD2-4180-B7AD-8E732D524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22681</xdr:colOff>
      <xdr:row>2</xdr:row>
      <xdr:rowOff>156482</xdr:rowOff>
    </xdr:from>
    <xdr:to>
      <xdr:col>16</xdr:col>
      <xdr:colOff>152400</xdr:colOff>
      <xdr:row>32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1E37BF-1E6D-46F8-B6FA-EEA74E9CA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495301</xdr:colOff>
      <xdr:row>31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51A496D-58C9-4C1F-AB17-E7461142F618}"/>
            </a:ext>
          </a:extLst>
        </xdr:cNvPr>
        <xdr:cNvSpPr/>
      </xdr:nvSpPr>
      <xdr:spPr>
        <a:xfrm>
          <a:off x="1" y="0"/>
          <a:ext cx="6591300" cy="5972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1: Indikaatorhaigusega patsientide hospitaliseerimiste osakaal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Indikaatorihaigusega patsientide hospitaliseerimiste osakaal sisesekretsiooni-, toitumis- ja ainevahetus ning vereringeelundite haigusrühmades.</a:t>
          </a:r>
        </a:p>
        <a:p>
          <a:pPr algn="l"/>
          <a:endParaRPr lang="et-EE" sz="1200" b="1" i="0" u="none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tatsionaarne sh erakorralised visiidid A95, kui EMO raviarve on märgitud statsionaarseks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 kõik vanuserühmad.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Kaasatud diagnoosikoodid: </a:t>
          </a:r>
        </a:p>
        <a:p>
          <a:r>
            <a:rPr lang="et-EE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Kõrgvererõhktõbi: põhidiagnoos I10; I11.0; I11.9; I12.0; I12.9; I13.0-I13.9; I15.0-I15.9.</a:t>
          </a:r>
        </a:p>
        <a:p>
          <a:r>
            <a:rPr lang="et-EE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Diabeet: põhidiagnoos E10.0-E10.9; E11.0-E11.9; E13.0-13.9; E14.0-E14.9</a:t>
          </a:r>
        </a:p>
        <a:p>
          <a:endParaRPr lang="et-EE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b="1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</a:t>
          </a:r>
          <a:r>
            <a:rPr lang="et-EE" sz="1200" u="non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I10</a:t>
          </a:r>
          <a:endParaRPr lang="et-EE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="1" u="sng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</a:t>
          </a:r>
          <a:r>
            <a:rPr lang="et-EE" sz="1200" b="1" u="none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E11.9, E13.9, E14.9 </a:t>
          </a:r>
        </a:p>
        <a:p>
          <a:endParaRPr lang="et-EE" sz="1200" u="none">
            <a:solidFill>
              <a:srgbClr val="00B0F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 jäeti surnud patsientide raviarved (arved, kus surma kuupäev oli enne raviarve lõpu kuupäeva või  surmakuupäev oli raviarve lõpuga sama kuupäev).</a:t>
          </a:r>
        </a:p>
        <a:p>
          <a:pPr eaLnBrk="1" fontAlgn="auto" latinLnBrk="0" hangingPunct="1"/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oli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pPr eaLnBrk="1" fontAlgn="auto" latinLnBrk="0" hangingPunct="1"/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"Aruandesse_ " on aruandes oleva indikaatori joonis koos andmetega.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Lisatud on ka 2017. aasta tulemuste arvutamise metoodika (fail "Kirjeldus 2017").</a:t>
          </a:r>
        </a:p>
        <a:p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t-EE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69</xdr:row>
      <xdr:rowOff>161926</xdr:rowOff>
    </xdr:from>
    <xdr:to>
      <xdr:col>18</xdr:col>
      <xdr:colOff>57150</xdr:colOff>
      <xdr:row>97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8AB5F7-CB30-49A1-8A82-F384CEA8F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171452</xdr:colOff>
      <xdr:row>3</xdr:row>
      <xdr:rowOff>85725</xdr:rowOff>
    </xdr:from>
    <xdr:to>
      <xdr:col>16</xdr:col>
      <xdr:colOff>361951</xdr:colOff>
      <xdr:row>32</xdr:row>
      <xdr:rowOff>200024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E9025F-1A67-43BB-8723-7D5F1A50B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32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019406F-DE59-45E5-90CF-D1ECC926DEC0}"/>
            </a:ext>
          </a:extLst>
        </xdr:cNvPr>
        <xdr:cNvSpPr/>
      </xdr:nvSpPr>
      <xdr:spPr>
        <a:xfrm>
          <a:off x="0" y="0"/>
          <a:ext cx="7296150" cy="6200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1: Indikaatorhaigusega patsientide hospitaliseerimiste osakaal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Indikaatorihaigusega patsientide hospitaliseerimiste osakaal sisesekretsiooni-, toitumis- ja ainevahetus ning vereringeelundite haigusrühmades.</a:t>
          </a:r>
        </a:p>
        <a:p>
          <a:pPr algn="l"/>
          <a:endParaRPr lang="et-EE" sz="1200" b="1" i="0" u="none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(statsionaarne) (sh erakorralised visiidid A95, kui EMO raviarve on märgitud statsionaarseks)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kindlustatud, kindlustamata isikute raviarveid.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Kõrgvererõhktõbi: põhidiagnoos I10; I11.0; I11.9; I12.0; I12.9; I13.0-I13.9; I15.0-I15.9.</a:t>
          </a:r>
        </a:p>
        <a:p>
          <a:r>
            <a:rPr lang="et-EE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 põhidiagnoos E10.0-E10.9; E11.0-E11.9; E13.0-13.9; E14.0-E14.9</a:t>
          </a: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on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endParaRPr lang="et-EE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Indikaatorhaigused: </a:t>
          </a:r>
        </a:p>
        <a:p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Diabeet:</a:t>
          </a:r>
          <a:r>
            <a:rPr lang="et-EE" sz="11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E11.9, E13.9, E14.9 </a:t>
          </a:r>
        </a:p>
        <a:p>
          <a:r>
            <a:rPr lang="et-EE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t-EE" sz="1200" b="1" u="sng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õrgvererõhktõbi</a:t>
          </a:r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I10</a:t>
          </a:r>
        </a:p>
        <a:p>
          <a:endParaRPr lang="et-EE" sz="1200" u="none">
            <a:solidFill>
              <a:srgbClr val="00B0F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Vanus alates 16. eluaastat.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 jäetakse surnud patsientide raviarved (patsientide need raviarved, kui surma kuupäev on enne raviarve lõpu kuupäeva või kui surmakuupäev on raviarve lõpuga sama kuupäev).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on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152402</xdr:colOff>
      <xdr:row>35</xdr:row>
      <xdr:rowOff>47626</xdr:rowOff>
    </xdr:from>
    <xdr:to>
      <xdr:col>16</xdr:col>
      <xdr:colOff>342901</xdr:colOff>
      <xdr:row>64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14163B-1494-44EB-BA0A-72E59E25A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104777</xdr:colOff>
      <xdr:row>3</xdr:row>
      <xdr:rowOff>85726</xdr:rowOff>
    </xdr:from>
    <xdr:to>
      <xdr:col>16</xdr:col>
      <xdr:colOff>295276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F014D5-DD65-48D4-B3EB-C1DD69216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3936-774F-42E7-9497-A60A6467D5CD}">
  <dimension ref="A1:R33"/>
  <sheetViews>
    <sheetView topLeftCell="A13" zoomScaleNormal="100" workbookViewId="0">
      <selection activeCell="L8" sqref="L8"/>
    </sheetView>
  </sheetViews>
  <sheetFormatPr defaultRowHeight="14.5" x14ac:dyDescent="0.35"/>
  <cols>
    <col min="12" max="12" width="8.81640625" customWidth="1"/>
    <col min="13" max="13" width="41.7265625" customWidth="1"/>
  </cols>
  <sheetData>
    <row r="1" spans="1:13" ht="15.5" x14ac:dyDescent="0.35">
      <c r="A1" s="1"/>
    </row>
    <row r="2" spans="1:13" x14ac:dyDescent="0.35">
      <c r="L2" s="7"/>
    </row>
    <row r="3" spans="1:13" x14ac:dyDescent="0.35">
      <c r="M3" s="2"/>
    </row>
    <row r="4" spans="1:13" x14ac:dyDescent="0.35">
      <c r="M4" s="2"/>
    </row>
    <row r="5" spans="1:13" x14ac:dyDescent="0.35">
      <c r="M5" s="2"/>
    </row>
    <row r="6" spans="1:13" x14ac:dyDescent="0.35">
      <c r="M6" s="43"/>
    </row>
    <row r="7" spans="1:13" x14ac:dyDescent="0.35">
      <c r="M7" s="2"/>
    </row>
    <row r="8" spans="1:13" x14ac:dyDescent="0.35">
      <c r="M8" s="2"/>
    </row>
    <row r="9" spans="1:13" x14ac:dyDescent="0.35">
      <c r="L9" s="6"/>
      <c r="M9" s="2"/>
    </row>
    <row r="10" spans="1:13" x14ac:dyDescent="0.35">
      <c r="M10" s="2"/>
    </row>
    <row r="11" spans="1:13" x14ac:dyDescent="0.35">
      <c r="M11" s="2"/>
    </row>
    <row r="12" spans="1:13" x14ac:dyDescent="0.35">
      <c r="M12" s="2"/>
    </row>
    <row r="15" spans="1:13" x14ac:dyDescent="0.35">
      <c r="L15" s="8"/>
    </row>
    <row r="17" spans="1:18" x14ac:dyDescent="0.35">
      <c r="M17" s="5"/>
      <c r="N17" s="5"/>
      <c r="O17" s="5"/>
      <c r="P17" s="5"/>
      <c r="Q17" s="5"/>
      <c r="R17" s="5"/>
    </row>
    <row r="18" spans="1:18" x14ac:dyDescent="0.35">
      <c r="M18" s="5"/>
    </row>
    <row r="19" spans="1:18" x14ac:dyDescent="0.35">
      <c r="M19" s="4"/>
    </row>
    <row r="26" spans="1:18" ht="15" customHeight="1" x14ac:dyDescent="0.35">
      <c r="A26" s="3" t="s">
        <v>0</v>
      </c>
      <c r="B26" s="4"/>
      <c r="C26" s="4"/>
      <c r="D26" s="4"/>
      <c r="E26" s="4"/>
      <c r="F26" s="4"/>
      <c r="G26" s="4"/>
      <c r="H26" s="4"/>
      <c r="I26" s="4"/>
      <c r="J26" s="4"/>
    </row>
    <row r="27" spans="1:18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8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8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8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8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8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ED172-63A2-48A1-97C8-5884BE7A5C8B}">
  <dimension ref="A1:N131"/>
  <sheetViews>
    <sheetView tabSelected="1" topLeftCell="A64" zoomScale="50" zoomScaleNormal="50" workbookViewId="0">
      <selection activeCell="U29" sqref="U29"/>
    </sheetView>
  </sheetViews>
  <sheetFormatPr defaultRowHeight="14.5" x14ac:dyDescent="0.35"/>
  <cols>
    <col min="1" max="1" width="28.26953125" customWidth="1"/>
    <col min="2" max="2" width="27" customWidth="1"/>
    <col min="3" max="3" width="23.1796875" customWidth="1"/>
    <col min="4" max="4" width="19.81640625" customWidth="1"/>
    <col min="5" max="5" width="18.81640625" customWidth="1"/>
    <col min="6" max="6" width="15.7265625" customWidth="1"/>
    <col min="7" max="7" width="12.453125" customWidth="1"/>
    <col min="8" max="8" width="13.453125" customWidth="1"/>
    <col min="9" max="9" width="12.1796875" customWidth="1"/>
    <col min="10" max="10" width="11.26953125" customWidth="1"/>
    <col min="11" max="11" width="10.54296875" customWidth="1"/>
  </cols>
  <sheetData>
    <row r="1" spans="1:14" ht="15" x14ac:dyDescent="0.35">
      <c r="A1" s="59" t="s">
        <v>61</v>
      </c>
    </row>
    <row r="2" spans="1:14" ht="15" x14ac:dyDescent="0.35">
      <c r="A2" s="9"/>
    </row>
    <row r="3" spans="1:14" x14ac:dyDescent="0.35">
      <c r="A3" s="10" t="s">
        <v>62</v>
      </c>
    </row>
    <row r="4" spans="1:14" ht="14.5" customHeight="1" x14ac:dyDescent="0.35">
      <c r="A4" s="90" t="s">
        <v>2</v>
      </c>
      <c r="B4" s="90" t="s">
        <v>3</v>
      </c>
      <c r="C4" s="84" t="s">
        <v>75</v>
      </c>
      <c r="D4" s="84" t="s">
        <v>76</v>
      </c>
      <c r="E4" s="84" t="s">
        <v>77</v>
      </c>
      <c r="F4" s="84" t="s">
        <v>15</v>
      </c>
      <c r="G4" s="84"/>
      <c r="J4" s="45"/>
      <c r="K4" s="45"/>
      <c r="L4" s="45"/>
      <c r="M4" s="45"/>
      <c r="N4" s="45"/>
    </row>
    <row r="5" spans="1:14" x14ac:dyDescent="0.35">
      <c r="A5" s="90"/>
      <c r="B5" s="90"/>
      <c r="C5" s="85"/>
      <c r="D5" s="85"/>
      <c r="E5" s="85"/>
      <c r="F5" s="85"/>
      <c r="G5" s="85"/>
      <c r="J5" s="45"/>
      <c r="K5" s="45"/>
      <c r="L5" s="45"/>
      <c r="M5" s="45"/>
      <c r="N5" s="45"/>
    </row>
    <row r="6" spans="1:14" x14ac:dyDescent="0.35">
      <c r="A6" s="90"/>
      <c r="B6" s="90"/>
      <c r="C6" s="85"/>
      <c r="D6" s="85"/>
      <c r="E6" s="85"/>
      <c r="F6" s="85"/>
      <c r="G6" s="85"/>
      <c r="J6" s="45"/>
      <c r="K6" s="45"/>
      <c r="L6" s="45"/>
      <c r="M6" s="45"/>
      <c r="N6" s="45"/>
    </row>
    <row r="7" spans="1:14" ht="44.25" customHeight="1" x14ac:dyDescent="0.35">
      <c r="A7" s="90"/>
      <c r="B7" s="90"/>
      <c r="C7" s="86"/>
      <c r="D7" s="86"/>
      <c r="E7" s="86"/>
      <c r="F7" s="86"/>
      <c r="G7" s="86"/>
      <c r="J7" s="42"/>
      <c r="K7" s="82" t="s">
        <v>17</v>
      </c>
      <c r="L7" s="82" t="s">
        <v>18</v>
      </c>
      <c r="M7" s="82" t="s">
        <v>19</v>
      </c>
      <c r="N7" s="82" t="s">
        <v>20</v>
      </c>
    </row>
    <row r="8" spans="1:14" x14ac:dyDescent="0.35">
      <c r="A8" s="90" t="s">
        <v>4</v>
      </c>
      <c r="B8" s="33" t="s">
        <v>21</v>
      </c>
      <c r="C8" s="37">
        <v>942</v>
      </c>
      <c r="D8" s="37">
        <v>21</v>
      </c>
      <c r="E8" s="11">
        <f>D8/C8</f>
        <v>2.2292993630573247E-2</v>
      </c>
      <c r="F8" s="27" t="str">
        <f>ROUND(K8*100,0)&amp;-ROUND(L8*100,0)&amp;"%"</f>
        <v>1-3%</v>
      </c>
      <c r="G8" s="73"/>
      <c r="J8" s="26">
        <f>$E$33</f>
        <v>4.1216600341102902E-2</v>
      </c>
      <c r="K8" s="32">
        <v>1.4626561389711613E-2</v>
      </c>
      <c r="L8" s="32">
        <v>3.3839747135331312E-2</v>
      </c>
      <c r="M8" s="32">
        <v>7.6664322408616335E-3</v>
      </c>
      <c r="N8" s="32">
        <v>1.1546753504758065E-2</v>
      </c>
    </row>
    <row r="9" spans="1:14" x14ac:dyDescent="0.35">
      <c r="A9" s="90"/>
      <c r="B9" s="33" t="s">
        <v>54</v>
      </c>
      <c r="C9" s="37">
        <v>2</v>
      </c>
      <c r="D9" s="37">
        <v>2</v>
      </c>
      <c r="E9" s="11">
        <f>D9/C9</f>
        <v>1</v>
      </c>
      <c r="F9" s="27" t="str">
        <f>ROUND(K9*100,0)&amp;-ROUND(L9*100,0)&amp;"%"</f>
        <v>34-100%</v>
      </c>
      <c r="G9" s="73"/>
      <c r="J9" s="26">
        <f>$E$33</f>
        <v>4.1216600341102902E-2</v>
      </c>
      <c r="K9" s="32">
        <v>0.34238114297083944</v>
      </c>
      <c r="L9" s="32">
        <v>0.99999999998288092</v>
      </c>
      <c r="M9" s="32">
        <v>0.65761885702916056</v>
      </c>
      <c r="N9" s="32">
        <v>-1.7119083928207601E-11</v>
      </c>
    </row>
    <row r="10" spans="1:14" x14ac:dyDescent="0.35">
      <c r="A10" s="90"/>
      <c r="B10" s="34" t="s">
        <v>22</v>
      </c>
      <c r="C10" s="37">
        <v>262</v>
      </c>
      <c r="D10" s="37">
        <v>22</v>
      </c>
      <c r="E10" s="11">
        <f>D10/C10</f>
        <v>8.3969465648854963E-2</v>
      </c>
      <c r="F10" s="27" t="str">
        <f>ROUND(K10*100,0)&amp;-ROUND(L10*100,0)&amp;"%"</f>
        <v>6-12%</v>
      </c>
      <c r="G10" s="73"/>
      <c r="J10" s="26">
        <f>$E$33</f>
        <v>4.1216600341102902E-2</v>
      </c>
      <c r="K10" s="32">
        <v>5.6104559482012484E-2</v>
      </c>
      <c r="L10" s="32">
        <v>0.12385776176391761</v>
      </c>
      <c r="M10" s="32">
        <v>2.7864906166842479E-2</v>
      </c>
      <c r="N10" s="32">
        <v>3.9888296115062644E-2</v>
      </c>
    </row>
    <row r="11" spans="1:14" x14ac:dyDescent="0.35">
      <c r="A11" s="90"/>
      <c r="B11" s="35" t="s">
        <v>82</v>
      </c>
      <c r="C11" s="13">
        <f>SUM(C8:C10)</f>
        <v>1206</v>
      </c>
      <c r="D11" s="13">
        <f t="shared" ref="D11:F11" si="0">SUM(D8:D10)</f>
        <v>45</v>
      </c>
      <c r="E11" s="14">
        <f>D11/C11</f>
        <v>3.7313432835820892E-2</v>
      </c>
      <c r="F11" s="29" t="str">
        <f>ROUND(K11*100,0)&amp;-ROUND(L11*100,0)&amp;"%"</f>
        <v>3-5%</v>
      </c>
      <c r="G11" s="73"/>
      <c r="J11" s="26">
        <f>$E$33</f>
        <v>4.1216600341102902E-2</v>
      </c>
      <c r="K11" s="32">
        <v>2.8002290726370754E-2</v>
      </c>
      <c r="L11" s="32">
        <v>4.9562785035653575E-2</v>
      </c>
      <c r="M11" s="32">
        <v>9.3111421094501379E-3</v>
      </c>
      <c r="N11" s="32">
        <v>1.2249352199832683E-2</v>
      </c>
    </row>
    <row r="12" spans="1:14" x14ac:dyDescent="0.35">
      <c r="A12" s="90" t="s">
        <v>6</v>
      </c>
      <c r="B12" s="34" t="s">
        <v>23</v>
      </c>
      <c r="C12" s="37">
        <v>396</v>
      </c>
      <c r="D12" s="37">
        <v>30</v>
      </c>
      <c r="E12" s="11">
        <f>D12/C12</f>
        <v>7.575757575757576E-2</v>
      </c>
      <c r="F12" s="27" t="str">
        <f>ROUND(K12*100,0)&amp;-ROUND(L12*100,0)&amp;"%"</f>
        <v>5-11%</v>
      </c>
      <c r="G12" s="73"/>
      <c r="J12" s="26">
        <f>$E$33</f>
        <v>4.1216600341102902E-2</v>
      </c>
      <c r="K12" s="32">
        <v>5.3578767251576842E-2</v>
      </c>
      <c r="L12" s="32">
        <v>0.10608813143392858</v>
      </c>
      <c r="M12" s="32">
        <v>2.2178808505998918E-2</v>
      </c>
      <c r="N12" s="32">
        <v>3.0330555676352816E-2</v>
      </c>
    </row>
    <row r="13" spans="1:14" x14ac:dyDescent="0.35">
      <c r="A13" s="90"/>
      <c r="B13" s="34" t="s">
        <v>24</v>
      </c>
      <c r="C13" s="37">
        <v>353</v>
      </c>
      <c r="D13" s="37">
        <v>13</v>
      </c>
      <c r="E13" s="11">
        <f>D13/C13</f>
        <v>3.6827195467422094E-2</v>
      </c>
      <c r="F13" s="27" t="str">
        <f>ROUND(K13*100,0)&amp;-ROUND(L13*100,0)&amp;"%"</f>
        <v>2-6%</v>
      </c>
      <c r="G13" s="73"/>
      <c r="J13" s="26">
        <f>$E$33</f>
        <v>4.1216600341102902E-2</v>
      </c>
      <c r="K13" s="32">
        <v>2.1646241484009308E-2</v>
      </c>
      <c r="L13" s="32">
        <v>6.1980376921710524E-2</v>
      </c>
      <c r="M13" s="32">
        <v>1.5180953983412786E-2</v>
      </c>
      <c r="N13" s="32">
        <v>2.515318145428843E-2</v>
      </c>
    </row>
    <row r="14" spans="1:14" x14ac:dyDescent="0.35">
      <c r="A14" s="90"/>
      <c r="B14" s="36" t="s">
        <v>25</v>
      </c>
      <c r="C14" s="37">
        <v>511</v>
      </c>
      <c r="D14" s="37">
        <v>5</v>
      </c>
      <c r="E14" s="11">
        <f>D14/C14</f>
        <v>9.7847358121330719E-3</v>
      </c>
      <c r="F14" s="27" t="str">
        <f>ROUND(K14*100,0)&amp;-ROUND(L14*100,0)&amp;"%"</f>
        <v>0-2%</v>
      </c>
      <c r="G14" s="73"/>
      <c r="J14" s="26">
        <f>$E$33</f>
        <v>4.1216600341102902E-2</v>
      </c>
      <c r="K14" s="32">
        <v>4.186499052361306E-3</v>
      </c>
      <c r="L14" s="32">
        <v>2.2698366928735048E-2</v>
      </c>
      <c r="M14" s="32">
        <v>5.5982367597717658E-3</v>
      </c>
      <c r="N14" s="32">
        <v>1.2913631116601976E-2</v>
      </c>
    </row>
    <row r="15" spans="1:14" x14ac:dyDescent="0.35">
      <c r="A15" s="90"/>
      <c r="B15" s="34" t="s">
        <v>26</v>
      </c>
      <c r="C15" s="37">
        <v>135</v>
      </c>
      <c r="D15" s="37">
        <v>7</v>
      </c>
      <c r="E15" s="11">
        <f>D15/C15</f>
        <v>5.185185185185185E-2</v>
      </c>
      <c r="F15" s="27" t="str">
        <f>ROUND(K15*100,0)&amp;-ROUND(L15*100,0)&amp;"%"</f>
        <v>3-10%</v>
      </c>
      <c r="G15" s="73"/>
      <c r="J15" s="26">
        <f>$E$33</f>
        <v>4.1216600341102902E-2</v>
      </c>
      <c r="K15" s="32">
        <v>2.5341207691335094E-2</v>
      </c>
      <c r="L15" s="32">
        <v>0.10316108089437588</v>
      </c>
      <c r="M15" s="32">
        <v>2.6510644160516756E-2</v>
      </c>
      <c r="N15" s="32">
        <v>5.1309229042524031E-2</v>
      </c>
    </row>
    <row r="16" spans="1:14" x14ac:dyDescent="0.35">
      <c r="A16" s="90"/>
      <c r="B16" s="35" t="s">
        <v>83</v>
      </c>
      <c r="C16" s="13">
        <f>SUM(C12:C15)</f>
        <v>1395</v>
      </c>
      <c r="D16" s="13">
        <f t="shared" ref="D16:F16" si="1">SUM(D12:D15)</f>
        <v>55</v>
      </c>
      <c r="E16" s="14">
        <f>D16/C16</f>
        <v>3.9426523297491037E-2</v>
      </c>
      <c r="F16" s="29" t="str">
        <f>ROUND(K16*100,0)&amp;-ROUND(L16*100,0)&amp;"%"</f>
        <v>3-5%</v>
      </c>
      <c r="G16" s="73"/>
      <c r="J16" s="26">
        <f>$E$33</f>
        <v>4.1216600341102902E-2</v>
      </c>
      <c r="K16" s="32">
        <v>3.0415022701781629E-2</v>
      </c>
      <c r="L16" s="32">
        <v>5.0967641327254211E-2</v>
      </c>
      <c r="M16" s="32">
        <v>9.0115005957094076E-3</v>
      </c>
      <c r="N16" s="32">
        <v>1.1541118029763174E-2</v>
      </c>
    </row>
    <row r="17" spans="1:14" x14ac:dyDescent="0.35">
      <c r="A17" s="91" t="s">
        <v>8</v>
      </c>
      <c r="B17" s="34" t="s">
        <v>27</v>
      </c>
      <c r="C17" s="37">
        <v>20</v>
      </c>
      <c r="D17" s="37">
        <v>2</v>
      </c>
      <c r="E17" s="11">
        <f>D17/C17</f>
        <v>0.1</v>
      </c>
      <c r="F17" s="27" t="str">
        <f>ROUND(K17*100,0)&amp;-ROUND(L17*100,0)&amp;"%"</f>
        <v>3-30%</v>
      </c>
      <c r="G17" s="73"/>
      <c r="J17" s="26">
        <f>$E$33</f>
        <v>4.1216600341102902E-2</v>
      </c>
      <c r="K17" s="32">
        <v>2.7866546187838036E-2</v>
      </c>
      <c r="L17" s="32">
        <v>0.30103314061225467</v>
      </c>
      <c r="M17" s="32">
        <v>7.2133453812161963E-2</v>
      </c>
      <c r="N17" s="32">
        <v>0.20103314061225466</v>
      </c>
    </row>
    <row r="18" spans="1:14" x14ac:dyDescent="0.35">
      <c r="A18" s="92"/>
      <c r="B18" s="34" t="s">
        <v>28</v>
      </c>
      <c r="C18" s="37">
        <v>83</v>
      </c>
      <c r="D18" s="37">
        <v>5</v>
      </c>
      <c r="E18" s="11">
        <f>D18/C18</f>
        <v>6.0240963855421686E-2</v>
      </c>
      <c r="F18" s="27" t="str">
        <f>ROUND(K18*100,0)&amp;-ROUND(L18*100,0)&amp;"%"</f>
        <v>3-13%</v>
      </c>
      <c r="G18" s="73"/>
      <c r="J18" s="26">
        <f>$E$33</f>
        <v>4.1216600341102902E-2</v>
      </c>
      <c r="K18" s="32">
        <v>2.6003443465501975E-2</v>
      </c>
      <c r="L18" s="32">
        <v>0.13338408732211657</v>
      </c>
      <c r="M18" s="32">
        <v>3.4237520389919715E-2</v>
      </c>
      <c r="N18" s="32">
        <v>7.3143123466694882E-2</v>
      </c>
    </row>
    <row r="19" spans="1:14" x14ac:dyDescent="0.35">
      <c r="A19" s="92"/>
      <c r="B19" s="34" t="s">
        <v>29</v>
      </c>
      <c r="C19" s="37">
        <v>19</v>
      </c>
      <c r="D19" s="37">
        <v>0</v>
      </c>
      <c r="E19" s="76" t="s">
        <v>59</v>
      </c>
      <c r="F19" s="76" t="s">
        <v>59</v>
      </c>
      <c r="G19" s="76"/>
      <c r="J19" s="26">
        <f>$E$33</f>
        <v>4.1216600341102902E-2</v>
      </c>
      <c r="K19" s="32">
        <v>4.3780074397961459E-12</v>
      </c>
      <c r="L19" s="32">
        <v>0.16817865525956094</v>
      </c>
      <c r="M19" s="32">
        <v>-4.3780074397961459E-12</v>
      </c>
      <c r="N19" s="32">
        <v>0.16817865525956094</v>
      </c>
    </row>
    <row r="20" spans="1:14" x14ac:dyDescent="0.35">
      <c r="A20" s="92"/>
      <c r="B20" s="34" t="s">
        <v>30</v>
      </c>
      <c r="C20" s="37">
        <v>90</v>
      </c>
      <c r="D20" s="37">
        <v>6</v>
      </c>
      <c r="E20" s="11">
        <f>D20/C20</f>
        <v>6.6666666666666666E-2</v>
      </c>
      <c r="F20" s="27" t="str">
        <f>ROUND(K20*100,0)&amp;-ROUND(L20*100,0)&amp;"%"</f>
        <v>3-14%</v>
      </c>
      <c r="G20" s="73"/>
      <c r="J20" s="26">
        <f>$E$33</f>
        <v>4.1216600341102902E-2</v>
      </c>
      <c r="K20" s="32">
        <v>3.0909974346433038E-2</v>
      </c>
      <c r="L20" s="32">
        <v>0.13790076280197411</v>
      </c>
      <c r="M20" s="32">
        <v>3.5756692320233624E-2</v>
      </c>
      <c r="N20" s="32">
        <v>7.1234096135307443E-2</v>
      </c>
    </row>
    <row r="21" spans="1:14" x14ac:dyDescent="0.35">
      <c r="A21" s="92"/>
      <c r="B21" s="34" t="s">
        <v>31</v>
      </c>
      <c r="C21" s="37">
        <v>82</v>
      </c>
      <c r="D21" s="37">
        <v>1</v>
      </c>
      <c r="E21" s="11">
        <f>D21/C21</f>
        <v>1.2195121951219513E-2</v>
      </c>
      <c r="F21" s="27" t="str">
        <f>ROUND(K21*100,0)&amp;-ROUND(L21*100,0)&amp;"%"</f>
        <v>0-7%</v>
      </c>
      <c r="G21" s="73"/>
      <c r="J21" s="26">
        <f>$E$33</f>
        <v>4.1216600341102902E-2</v>
      </c>
      <c r="K21" s="32">
        <v>2.1559982248285608E-3</v>
      </c>
      <c r="L21" s="32">
        <v>6.5893221174407976E-2</v>
      </c>
      <c r="M21" s="32">
        <v>1.0039123726390951E-2</v>
      </c>
      <c r="N21" s="32">
        <v>5.3698099223188467E-2</v>
      </c>
    </row>
    <row r="22" spans="1:14" x14ac:dyDescent="0.35">
      <c r="A22" s="92"/>
      <c r="B22" s="34" t="s">
        <v>32</v>
      </c>
      <c r="C22" s="37">
        <v>110</v>
      </c>
      <c r="D22" s="37">
        <v>12</v>
      </c>
      <c r="E22" s="11">
        <f>D22/C22</f>
        <v>0.10909090909090909</v>
      </c>
      <c r="F22" s="27" t="str">
        <f>ROUND(K22*100,0)&amp;-ROUND(L22*100,0)&amp;"%"</f>
        <v>6-18%</v>
      </c>
      <c r="G22" s="73"/>
      <c r="J22" s="26">
        <f>$E$33</f>
        <v>4.1216600341102902E-2</v>
      </c>
      <c r="K22" s="32">
        <v>6.3514678410794986E-2</v>
      </c>
      <c r="L22" s="32">
        <v>0.18104865826966335</v>
      </c>
      <c r="M22" s="32">
        <v>4.5576230680114099E-2</v>
      </c>
      <c r="N22" s="32">
        <v>7.1957749178754263E-2</v>
      </c>
    </row>
    <row r="23" spans="1:14" x14ac:dyDescent="0.35">
      <c r="A23" s="92"/>
      <c r="B23" s="34" t="s">
        <v>33</v>
      </c>
      <c r="C23" s="37">
        <v>174</v>
      </c>
      <c r="D23" s="37">
        <v>5</v>
      </c>
      <c r="E23" s="11">
        <f>D23/C23</f>
        <v>2.8735632183908046E-2</v>
      </c>
      <c r="F23" s="27" t="str">
        <f>ROUND(K23*100,0)&amp;-ROUND(L23*100,0)&amp;"%"</f>
        <v>1-7%</v>
      </c>
      <c r="G23" s="73"/>
      <c r="J23" s="26">
        <f>$E$33</f>
        <v>4.1216600341102902E-2</v>
      </c>
      <c r="K23" s="32">
        <v>1.2335309953887345E-2</v>
      </c>
      <c r="L23" s="32">
        <v>6.5494935644593841E-2</v>
      </c>
      <c r="M23" s="32">
        <v>1.6400322230020699E-2</v>
      </c>
      <c r="N23" s="32">
        <v>3.6759303460685795E-2</v>
      </c>
    </row>
    <row r="24" spans="1:14" x14ac:dyDescent="0.35">
      <c r="A24" s="92"/>
      <c r="B24" s="34" t="s">
        <v>34</v>
      </c>
      <c r="C24" s="37">
        <v>28</v>
      </c>
      <c r="D24" s="37">
        <v>2</v>
      </c>
      <c r="E24" s="11">
        <f>D24/C24</f>
        <v>7.1428571428571425E-2</v>
      </c>
      <c r="F24" s="27" t="str">
        <f>ROUND(K24*100,0)&amp;-ROUND(L24*100,0)&amp;"%"</f>
        <v>2-23%</v>
      </c>
      <c r="G24" s="73"/>
      <c r="J24" s="26">
        <f>$E$33</f>
        <v>4.1216600341102902E-2</v>
      </c>
      <c r="K24" s="32">
        <v>1.9812110217853778E-2</v>
      </c>
      <c r="L24" s="32">
        <v>0.22645320986372683</v>
      </c>
      <c r="M24" s="32">
        <v>5.1616461210717647E-2</v>
      </c>
      <c r="N24" s="32">
        <v>0.1550246384351554</v>
      </c>
    </row>
    <row r="25" spans="1:14" x14ac:dyDescent="0.35">
      <c r="A25" s="92"/>
      <c r="B25" s="34" t="s">
        <v>35</v>
      </c>
      <c r="C25" s="37">
        <v>91</v>
      </c>
      <c r="D25" s="37">
        <v>4</v>
      </c>
      <c r="E25" s="11">
        <f>D25/C25</f>
        <v>4.3956043956043959E-2</v>
      </c>
      <c r="F25" s="27" t="str">
        <f>ROUND(K25*100,0)&amp;-ROUND(L25*100,0)&amp;"%"</f>
        <v>2-11%</v>
      </c>
      <c r="G25" s="73"/>
      <c r="J25" s="26">
        <f>$E$33</f>
        <v>4.1216600341102902E-2</v>
      </c>
      <c r="K25" s="32">
        <v>1.7224397281549602E-2</v>
      </c>
      <c r="L25" s="32">
        <v>0.1076307588845081</v>
      </c>
      <c r="M25" s="32">
        <v>2.6731646674494357E-2</v>
      </c>
      <c r="N25" s="32">
        <v>6.3674714928464132E-2</v>
      </c>
    </row>
    <row r="26" spans="1:14" x14ac:dyDescent="0.35">
      <c r="A26" s="92"/>
      <c r="B26" s="34" t="s">
        <v>36</v>
      </c>
      <c r="C26" s="37">
        <v>64</v>
      </c>
      <c r="D26" s="37">
        <v>2</v>
      </c>
      <c r="E26" s="11">
        <f>D26/C26</f>
        <v>3.125E-2</v>
      </c>
      <c r="F26" s="27" t="str">
        <f>ROUND(K26*100,0)&amp;-ROUND(L26*100,0)&amp;"%"</f>
        <v>1-11%</v>
      </c>
      <c r="G26" s="76"/>
      <c r="J26" s="26">
        <f>$E$33</f>
        <v>4.1216600341102902E-2</v>
      </c>
      <c r="K26" s="32">
        <v>8.612158332771104E-3</v>
      </c>
      <c r="L26" s="32">
        <v>0.10697269410988494</v>
      </c>
      <c r="M26" s="32">
        <v>2.2637841667228896E-2</v>
      </c>
      <c r="N26" s="32">
        <v>7.5722694109884942E-2</v>
      </c>
    </row>
    <row r="27" spans="1:14" x14ac:dyDescent="0.35">
      <c r="A27" s="92"/>
      <c r="B27" s="34" t="s">
        <v>37</v>
      </c>
      <c r="C27" s="37">
        <v>51</v>
      </c>
      <c r="D27" s="37">
        <v>5</v>
      </c>
      <c r="E27" s="11">
        <f>D27/C27</f>
        <v>9.8039215686274508E-2</v>
      </c>
      <c r="F27" s="27" t="str">
        <f>ROUND(K27*100,0)&amp;-ROUND(L27*100,0)&amp;"%"</f>
        <v>4-21%</v>
      </c>
      <c r="G27" s="73"/>
      <c r="J27" s="26">
        <f>$E$33</f>
        <v>4.1216600341102902E-2</v>
      </c>
      <c r="K27" s="32">
        <v>4.2608142606207079E-2</v>
      </c>
      <c r="L27" s="32">
        <v>0.20978206439504157</v>
      </c>
      <c r="M27" s="32">
        <v>5.5431073080067429E-2</v>
      </c>
      <c r="N27" s="32">
        <v>0.11174284870876706</v>
      </c>
    </row>
    <row r="28" spans="1:14" x14ac:dyDescent="0.35">
      <c r="A28" s="92"/>
      <c r="B28" s="34" t="s">
        <v>38</v>
      </c>
      <c r="C28" s="37">
        <v>86</v>
      </c>
      <c r="D28" s="37">
        <v>1</v>
      </c>
      <c r="E28" s="11">
        <f>D28/C28</f>
        <v>1.1627906976744186E-2</v>
      </c>
      <c r="F28" s="27" t="str">
        <f>ROUND(K28*100,0)&amp;-ROUND(L28*100,0)&amp;"%"</f>
        <v>0-6%</v>
      </c>
      <c r="G28" s="73"/>
      <c r="J28" s="26">
        <f>$E$33</f>
        <v>4.1216600341102902E-2</v>
      </c>
      <c r="K28" s="32">
        <v>2.0555745218723965E-3</v>
      </c>
      <c r="L28" s="32">
        <v>6.2963897492463658E-2</v>
      </c>
      <c r="M28" s="32">
        <v>9.5723324548717889E-3</v>
      </c>
      <c r="N28" s="32">
        <v>5.1335990515719472E-2</v>
      </c>
    </row>
    <row r="29" spans="1:14" x14ac:dyDescent="0.35">
      <c r="A29" s="93"/>
      <c r="B29" s="12" t="s">
        <v>84</v>
      </c>
      <c r="C29" s="13">
        <f>SUM(C17:C28)</f>
        <v>898</v>
      </c>
      <c r="D29" s="13">
        <f t="shared" ref="D29:F29" si="2">SUM(D17:D28)</f>
        <v>45</v>
      </c>
      <c r="E29" s="14">
        <f>D29/C29</f>
        <v>5.0111358574610243E-2</v>
      </c>
      <c r="F29" s="29" t="str">
        <f>ROUND(K29*100,0)&amp;-ROUND(L29*100,0)&amp;"%"</f>
        <v>4-7%</v>
      </c>
      <c r="G29" s="73"/>
      <c r="J29" s="26">
        <f>$E$33</f>
        <v>4.1216600341102902E-2</v>
      </c>
      <c r="K29" s="32">
        <v>3.7660080990863203E-2</v>
      </c>
      <c r="L29" s="32">
        <v>6.6395286955873309E-2</v>
      </c>
      <c r="M29" s="32">
        <v>1.245127758374704E-2</v>
      </c>
      <c r="N29" s="32">
        <v>1.6283928381263066E-2</v>
      </c>
    </row>
    <row r="30" spans="1:14" x14ac:dyDescent="0.35">
      <c r="A30" s="60" t="s">
        <v>57</v>
      </c>
      <c r="B30" s="50" t="s">
        <v>58</v>
      </c>
      <c r="C30" s="65">
        <v>0</v>
      </c>
      <c r="D30" s="65">
        <v>0</v>
      </c>
      <c r="E30" s="76" t="s">
        <v>59</v>
      </c>
      <c r="F30" s="76" t="s">
        <v>59</v>
      </c>
      <c r="G30" s="76"/>
      <c r="J30" s="26"/>
      <c r="K30" s="32" t="e">
        <v>#DIV/0!</v>
      </c>
      <c r="L30" s="32" t="e">
        <v>#DIV/0!</v>
      </c>
      <c r="M30" s="32" t="e">
        <v>#VALUE!</v>
      </c>
      <c r="N30" s="32" t="e">
        <v>#DIV/0!</v>
      </c>
    </row>
    <row r="31" spans="1:14" x14ac:dyDescent="0.35">
      <c r="A31" s="15" t="s">
        <v>74</v>
      </c>
      <c r="B31" s="16"/>
      <c r="C31" s="13">
        <f>SUM(C11,C16,C29,C30)</f>
        <v>3499</v>
      </c>
      <c r="D31" s="13">
        <f t="shared" ref="D31:F31" si="3">SUM(D11,D16,D29,D30)</f>
        <v>145</v>
      </c>
      <c r="E31" s="14">
        <f>D31/C31</f>
        <v>4.1440411546156047E-2</v>
      </c>
      <c r="F31" s="29" t="str">
        <f>ROUND(K31*100,0)&amp;-ROUND(L31*100,0)&amp;"%"</f>
        <v>4-5%</v>
      </c>
      <c r="G31" s="74"/>
      <c r="J31" s="26">
        <f>$E$33</f>
        <v>4.1216600341102902E-2</v>
      </c>
      <c r="K31" s="32">
        <v>3.5323945241258904E-2</v>
      </c>
      <c r="L31" s="32">
        <v>4.8562650246030736E-2</v>
      </c>
      <c r="M31" s="32">
        <v>6.1164663048971432E-3</v>
      </c>
      <c r="N31" s="32">
        <v>7.1222386998746889E-3</v>
      </c>
    </row>
    <row r="32" spans="1:14" x14ac:dyDescent="0.35">
      <c r="A32" s="18" t="s">
        <v>11</v>
      </c>
      <c r="B32" s="19" t="s">
        <v>12</v>
      </c>
      <c r="C32" s="13">
        <v>19</v>
      </c>
      <c r="D32" s="13">
        <v>0</v>
      </c>
      <c r="E32" s="75" t="s">
        <v>59</v>
      </c>
      <c r="F32" s="75" t="s">
        <v>59</v>
      </c>
      <c r="G32" s="75"/>
      <c r="J32" s="26">
        <f>$E$33</f>
        <v>4.1216600341102902E-2</v>
      </c>
      <c r="K32" s="32">
        <v>4.3780074397961459E-12</v>
      </c>
      <c r="L32" s="32">
        <v>0.16817865525956094</v>
      </c>
      <c r="M32" s="32" t="e">
        <v>#VALUE!</v>
      </c>
      <c r="N32" s="32" t="e">
        <v>#VALUE!</v>
      </c>
    </row>
    <row r="33" spans="1:14" ht="15.5" x14ac:dyDescent="0.35">
      <c r="A33" s="20" t="s">
        <v>74</v>
      </c>
      <c r="B33" s="21" t="s">
        <v>1</v>
      </c>
      <c r="C33" s="22">
        <f>SUM(C31:C32)</f>
        <v>3518</v>
      </c>
      <c r="D33" s="22">
        <f t="shared" ref="D33:F33" si="4">SUM(D31:D32)</f>
        <v>145</v>
      </c>
      <c r="E33" s="38">
        <f>D33/C33</f>
        <v>4.1216600341102902E-2</v>
      </c>
      <c r="F33" s="41" t="str">
        <f>ROUND(K33*100,0)&amp;-ROUND(L33*100,0)&amp;"%"</f>
        <v>4-5%</v>
      </c>
      <c r="G33" s="74"/>
      <c r="J33" s="42"/>
      <c r="K33" s="32">
        <v>3.5132612633618415E-2</v>
      </c>
      <c r="L33" s="32">
        <v>4.8301422640509156E-2</v>
      </c>
      <c r="M33" s="32">
        <v>6.0839877074844867E-3</v>
      </c>
      <c r="N33" s="32">
        <v>7.0848222994062543E-3</v>
      </c>
    </row>
    <row r="34" spans="1:14" x14ac:dyDescent="0.35">
      <c r="A34" s="58" t="s">
        <v>73</v>
      </c>
      <c r="B34" s="31"/>
      <c r="C34" s="31"/>
      <c r="D34" s="31"/>
      <c r="E34" s="31"/>
      <c r="F34" s="39"/>
      <c r="H34" s="31"/>
      <c r="I34" s="31"/>
      <c r="J34" s="32"/>
      <c r="K34" s="32"/>
    </row>
    <row r="35" spans="1:14" x14ac:dyDescent="0.35">
      <c r="A35" s="10" t="s">
        <v>62</v>
      </c>
      <c r="C35" s="87" t="s">
        <v>55</v>
      </c>
      <c r="D35" s="88"/>
      <c r="E35" s="89"/>
      <c r="F35" s="87" t="s">
        <v>60</v>
      </c>
      <c r="G35" s="88"/>
      <c r="H35" s="89"/>
      <c r="I35" s="87" t="s">
        <v>56</v>
      </c>
      <c r="J35" s="88"/>
      <c r="K35" s="89"/>
    </row>
    <row r="36" spans="1:14" ht="15" customHeight="1" x14ac:dyDescent="0.35">
      <c r="A36" s="90" t="s">
        <v>2</v>
      </c>
      <c r="B36" s="90" t="s">
        <v>3</v>
      </c>
      <c r="C36" s="84" t="s">
        <v>75</v>
      </c>
      <c r="D36" s="84" t="s">
        <v>76</v>
      </c>
      <c r="E36" s="84" t="s">
        <v>77</v>
      </c>
      <c r="F36" s="84" t="s">
        <v>75</v>
      </c>
      <c r="G36" s="84" t="s">
        <v>76</v>
      </c>
      <c r="H36" s="84" t="s">
        <v>77</v>
      </c>
      <c r="I36" s="84" t="s">
        <v>75</v>
      </c>
      <c r="J36" s="84" t="s">
        <v>76</v>
      </c>
      <c r="K36" s="84" t="s">
        <v>77</v>
      </c>
    </row>
    <row r="37" spans="1:14" x14ac:dyDescent="0.35">
      <c r="A37" s="90"/>
      <c r="B37" s="90"/>
      <c r="C37" s="85"/>
      <c r="D37" s="85"/>
      <c r="E37" s="85"/>
      <c r="F37" s="85"/>
      <c r="G37" s="85"/>
      <c r="H37" s="85"/>
      <c r="I37" s="85"/>
      <c r="J37" s="85"/>
      <c r="K37" s="85"/>
    </row>
    <row r="38" spans="1:14" x14ac:dyDescent="0.35">
      <c r="A38" s="90"/>
      <c r="B38" s="90"/>
      <c r="C38" s="85"/>
      <c r="D38" s="85"/>
      <c r="E38" s="85"/>
      <c r="F38" s="85"/>
      <c r="G38" s="85"/>
      <c r="H38" s="85"/>
      <c r="I38" s="85"/>
      <c r="J38" s="85"/>
      <c r="K38" s="85"/>
    </row>
    <row r="39" spans="1:14" x14ac:dyDescent="0.35">
      <c r="A39" s="90"/>
      <c r="B39" s="90"/>
      <c r="C39" s="86"/>
      <c r="D39" s="86"/>
      <c r="E39" s="86"/>
      <c r="F39" s="86"/>
      <c r="G39" s="86"/>
      <c r="H39" s="86"/>
      <c r="I39" s="86"/>
      <c r="J39" s="86"/>
      <c r="K39" s="86"/>
    </row>
    <row r="40" spans="1:14" x14ac:dyDescent="0.35">
      <c r="A40" s="90" t="s">
        <v>4</v>
      </c>
      <c r="B40" s="33" t="s">
        <v>21</v>
      </c>
      <c r="C40" s="37">
        <v>0</v>
      </c>
      <c r="D40" s="37">
        <v>0</v>
      </c>
      <c r="E40" s="72" t="s">
        <v>72</v>
      </c>
      <c r="F40" s="37">
        <v>0</v>
      </c>
      <c r="G40" s="37">
        <v>0</v>
      </c>
      <c r="H40" s="72" t="s">
        <v>59</v>
      </c>
      <c r="I40" s="37">
        <v>942</v>
      </c>
      <c r="J40" s="37">
        <v>21</v>
      </c>
      <c r="K40" s="11">
        <f>J40/I40</f>
        <v>2.2292993630573247E-2</v>
      </c>
    </row>
    <row r="41" spans="1:14" ht="44.25" customHeight="1" x14ac:dyDescent="0.35">
      <c r="A41" s="90"/>
      <c r="B41" s="33" t="s">
        <v>54</v>
      </c>
      <c r="C41" s="37">
        <v>1</v>
      </c>
      <c r="D41" s="37">
        <v>1</v>
      </c>
      <c r="E41" s="11">
        <f>D41/C41</f>
        <v>1</v>
      </c>
      <c r="F41" s="37">
        <v>1</v>
      </c>
      <c r="G41" s="37">
        <v>1</v>
      </c>
      <c r="H41" s="11">
        <f>G41/F41</f>
        <v>1</v>
      </c>
      <c r="I41" s="37">
        <v>0</v>
      </c>
      <c r="J41" s="37">
        <v>0</v>
      </c>
      <c r="K41" s="72" t="s">
        <v>59</v>
      </c>
    </row>
    <row r="42" spans="1:14" x14ac:dyDescent="0.35">
      <c r="A42" s="90"/>
      <c r="B42" s="34" t="s">
        <v>22</v>
      </c>
      <c r="C42" s="37">
        <v>1</v>
      </c>
      <c r="D42" s="37">
        <v>0</v>
      </c>
      <c r="E42" s="76" t="s">
        <v>59</v>
      </c>
      <c r="F42" s="37">
        <v>1</v>
      </c>
      <c r="G42" s="37">
        <v>0</v>
      </c>
      <c r="H42" s="76" t="s">
        <v>59</v>
      </c>
      <c r="I42" s="37">
        <v>260</v>
      </c>
      <c r="J42" s="37">
        <v>22</v>
      </c>
      <c r="K42" s="11">
        <f t="shared" ref="K42:K65" si="5">J42/I42</f>
        <v>8.461538461538462E-2</v>
      </c>
    </row>
    <row r="43" spans="1:14" x14ac:dyDescent="0.35">
      <c r="A43" s="90"/>
      <c r="B43" s="35" t="s">
        <v>5</v>
      </c>
      <c r="C43" s="13">
        <f>SUM(C40:C42)</f>
        <v>2</v>
      </c>
      <c r="D43" s="13">
        <f t="shared" ref="D43" si="6">SUM(D40:D42)</f>
        <v>1</v>
      </c>
      <c r="E43" s="14">
        <f t="shared" ref="E43" si="7">D43/C43</f>
        <v>0.5</v>
      </c>
      <c r="F43" s="13">
        <f>SUM(F40:F42)</f>
        <v>2</v>
      </c>
      <c r="G43" s="13">
        <f t="shared" ref="G43" si="8">SUM(G40:G42)</f>
        <v>1</v>
      </c>
      <c r="H43" s="14">
        <f t="shared" ref="H43:H45" si="9">G43/F43</f>
        <v>0.5</v>
      </c>
      <c r="I43" s="13">
        <f>SUM(I40:I42)</f>
        <v>1202</v>
      </c>
      <c r="J43" s="13">
        <f t="shared" ref="J43" si="10">SUM(J40:J42)</f>
        <v>43</v>
      </c>
      <c r="K43" s="14">
        <f t="shared" si="5"/>
        <v>3.5773710482529121E-2</v>
      </c>
    </row>
    <row r="44" spans="1:14" x14ac:dyDescent="0.35">
      <c r="A44" s="90" t="s">
        <v>6</v>
      </c>
      <c r="B44" s="34" t="s">
        <v>23</v>
      </c>
      <c r="C44" s="37">
        <v>0</v>
      </c>
      <c r="D44" s="37">
        <v>0</v>
      </c>
      <c r="E44" s="75" t="s">
        <v>59</v>
      </c>
      <c r="F44" s="37">
        <v>0</v>
      </c>
      <c r="G44" s="37">
        <v>0</v>
      </c>
      <c r="H44" s="75" t="s">
        <v>59</v>
      </c>
      <c r="I44" s="37">
        <v>396</v>
      </c>
      <c r="J44" s="37">
        <v>30</v>
      </c>
      <c r="K44" s="11">
        <f t="shared" si="5"/>
        <v>7.575757575757576E-2</v>
      </c>
    </row>
    <row r="45" spans="1:14" x14ac:dyDescent="0.35">
      <c r="A45" s="90"/>
      <c r="B45" s="34" t="s">
        <v>24</v>
      </c>
      <c r="C45" s="37">
        <v>0</v>
      </c>
      <c r="D45" s="37">
        <v>0</v>
      </c>
      <c r="E45" s="75" t="s">
        <v>59</v>
      </c>
      <c r="F45" s="37">
        <v>2</v>
      </c>
      <c r="G45" s="37">
        <v>2</v>
      </c>
      <c r="H45" s="11">
        <f t="shared" si="9"/>
        <v>1</v>
      </c>
      <c r="I45" s="37">
        <v>351</v>
      </c>
      <c r="J45" s="37">
        <v>11</v>
      </c>
      <c r="K45" s="11">
        <f t="shared" si="5"/>
        <v>3.1339031339031341E-2</v>
      </c>
    </row>
    <row r="46" spans="1:14" x14ac:dyDescent="0.35">
      <c r="A46" s="90"/>
      <c r="B46" s="36" t="s">
        <v>25</v>
      </c>
      <c r="C46" s="37">
        <v>2</v>
      </c>
      <c r="D46" s="37">
        <v>0</v>
      </c>
      <c r="E46" s="76" t="s">
        <v>59</v>
      </c>
      <c r="F46" s="37">
        <v>0</v>
      </c>
      <c r="G46" s="37">
        <v>0</v>
      </c>
      <c r="H46" s="75" t="s">
        <v>59</v>
      </c>
      <c r="I46" s="37">
        <v>509</v>
      </c>
      <c r="J46" s="37">
        <v>5</v>
      </c>
      <c r="K46" s="11">
        <f t="shared" si="5"/>
        <v>9.823182711198428E-3</v>
      </c>
    </row>
    <row r="47" spans="1:14" x14ac:dyDescent="0.35">
      <c r="A47" s="90"/>
      <c r="B47" s="34" t="s">
        <v>26</v>
      </c>
      <c r="C47" s="37">
        <v>0</v>
      </c>
      <c r="D47" s="37">
        <v>0</v>
      </c>
      <c r="E47" s="75" t="s">
        <v>59</v>
      </c>
      <c r="F47" s="37">
        <v>1</v>
      </c>
      <c r="G47" s="37">
        <v>1</v>
      </c>
      <c r="H47" s="11">
        <f t="shared" ref="H47:H48" si="11">G47/F47</f>
        <v>1</v>
      </c>
      <c r="I47" s="37">
        <v>134</v>
      </c>
      <c r="J47" s="37">
        <v>6</v>
      </c>
      <c r="K47" s="11">
        <f t="shared" si="5"/>
        <v>4.4776119402985072E-2</v>
      </c>
    </row>
    <row r="48" spans="1:14" x14ac:dyDescent="0.35">
      <c r="A48" s="90"/>
      <c r="B48" s="35" t="s">
        <v>7</v>
      </c>
      <c r="C48" s="13">
        <f>SUM(C44:C47)</f>
        <v>2</v>
      </c>
      <c r="D48" s="13">
        <f>SUM(D44:D47)</f>
        <v>0</v>
      </c>
      <c r="E48" s="76" t="s">
        <v>59</v>
      </c>
      <c r="F48" s="13">
        <f>SUM(F44:F47)</f>
        <v>3</v>
      </c>
      <c r="G48" s="13">
        <f>SUM(G44:G47)</f>
        <v>3</v>
      </c>
      <c r="H48" s="14">
        <f t="shared" si="11"/>
        <v>1</v>
      </c>
      <c r="I48" s="13">
        <f>SUM(I44:I47)</f>
        <v>1390</v>
      </c>
      <c r="J48" s="13">
        <f>SUM(J44:J47)</f>
        <v>52</v>
      </c>
      <c r="K48" s="14">
        <f t="shared" si="5"/>
        <v>3.7410071942446041E-2</v>
      </c>
    </row>
    <row r="49" spans="1:11" x14ac:dyDescent="0.35">
      <c r="A49" s="91" t="s">
        <v>8</v>
      </c>
      <c r="B49" s="34" t="s">
        <v>27</v>
      </c>
      <c r="C49" s="37">
        <v>0</v>
      </c>
      <c r="D49" s="37">
        <v>0</v>
      </c>
      <c r="E49" s="75" t="s">
        <v>59</v>
      </c>
      <c r="F49" s="37">
        <v>0</v>
      </c>
      <c r="G49" s="37">
        <v>0</v>
      </c>
      <c r="H49" s="75" t="s">
        <v>59</v>
      </c>
      <c r="I49" s="37">
        <v>20</v>
      </c>
      <c r="J49" s="37">
        <v>2</v>
      </c>
      <c r="K49" s="11">
        <f t="shared" si="5"/>
        <v>0.1</v>
      </c>
    </row>
    <row r="50" spans="1:11" x14ac:dyDescent="0.35">
      <c r="A50" s="92"/>
      <c r="B50" s="34" t="s">
        <v>28</v>
      </c>
      <c r="C50" s="37">
        <v>0</v>
      </c>
      <c r="D50" s="37">
        <v>0</v>
      </c>
      <c r="E50" s="75" t="s">
        <v>59</v>
      </c>
      <c r="F50" s="37">
        <v>0</v>
      </c>
      <c r="G50" s="37">
        <v>0</v>
      </c>
      <c r="H50" s="75" t="s">
        <v>59</v>
      </c>
      <c r="I50" s="37">
        <v>83</v>
      </c>
      <c r="J50" s="37">
        <v>5</v>
      </c>
      <c r="K50" s="11">
        <f t="shared" si="5"/>
        <v>6.0240963855421686E-2</v>
      </c>
    </row>
    <row r="51" spans="1:11" x14ac:dyDescent="0.35">
      <c r="A51" s="92"/>
      <c r="B51" s="34" t="s">
        <v>29</v>
      </c>
      <c r="C51" s="37">
        <v>0</v>
      </c>
      <c r="D51" s="37">
        <v>0</v>
      </c>
      <c r="E51" s="75" t="s">
        <v>59</v>
      </c>
      <c r="F51" s="37">
        <v>0</v>
      </c>
      <c r="G51" s="37">
        <v>0</v>
      </c>
      <c r="H51" s="75" t="s">
        <v>59</v>
      </c>
      <c r="I51" s="37">
        <v>19</v>
      </c>
      <c r="J51" s="37">
        <v>0</v>
      </c>
      <c r="K51" s="76" t="s">
        <v>59</v>
      </c>
    </row>
    <row r="52" spans="1:11" x14ac:dyDescent="0.35">
      <c r="A52" s="92"/>
      <c r="B52" s="34" t="s">
        <v>30</v>
      </c>
      <c r="C52" s="37">
        <v>0</v>
      </c>
      <c r="D52" s="37">
        <v>0</v>
      </c>
      <c r="E52" s="75" t="s">
        <v>59</v>
      </c>
      <c r="F52" s="37">
        <v>0</v>
      </c>
      <c r="G52" s="37">
        <v>0</v>
      </c>
      <c r="H52" s="75" t="s">
        <v>59</v>
      </c>
      <c r="I52" s="37">
        <v>90</v>
      </c>
      <c r="J52" s="37">
        <v>6</v>
      </c>
      <c r="K52" s="11">
        <f t="shared" si="5"/>
        <v>6.6666666666666666E-2</v>
      </c>
    </row>
    <row r="53" spans="1:11" x14ac:dyDescent="0.35">
      <c r="A53" s="92"/>
      <c r="B53" s="34" t="s">
        <v>31</v>
      </c>
      <c r="C53" s="37">
        <v>0</v>
      </c>
      <c r="D53" s="37">
        <v>0</v>
      </c>
      <c r="E53" s="75" t="s">
        <v>59</v>
      </c>
      <c r="F53" s="37">
        <v>0</v>
      </c>
      <c r="G53" s="37">
        <v>0</v>
      </c>
      <c r="H53" s="75" t="s">
        <v>59</v>
      </c>
      <c r="I53" s="37">
        <v>82</v>
      </c>
      <c r="J53" s="37">
        <v>1</v>
      </c>
      <c r="K53" s="11">
        <f t="shared" si="5"/>
        <v>1.2195121951219513E-2</v>
      </c>
    </row>
    <row r="54" spans="1:11" x14ac:dyDescent="0.35">
      <c r="A54" s="92"/>
      <c r="B54" s="34" t="s">
        <v>32</v>
      </c>
      <c r="C54" s="37">
        <v>0</v>
      </c>
      <c r="D54" s="37">
        <v>0</v>
      </c>
      <c r="E54" s="75" t="s">
        <v>59</v>
      </c>
      <c r="F54" s="37">
        <v>0</v>
      </c>
      <c r="G54" s="37">
        <v>0</v>
      </c>
      <c r="H54" s="75" t="s">
        <v>59</v>
      </c>
      <c r="I54" s="37">
        <v>110</v>
      </c>
      <c r="J54" s="37">
        <v>12</v>
      </c>
      <c r="K54" s="11">
        <f t="shared" si="5"/>
        <v>0.10909090909090909</v>
      </c>
    </row>
    <row r="55" spans="1:11" x14ac:dyDescent="0.35">
      <c r="A55" s="92"/>
      <c r="B55" s="34" t="s">
        <v>33</v>
      </c>
      <c r="C55" s="37">
        <v>2</v>
      </c>
      <c r="D55" s="37">
        <v>1</v>
      </c>
      <c r="E55" s="11">
        <f t="shared" ref="E55" si="12">D55/C55</f>
        <v>0.5</v>
      </c>
      <c r="F55" s="37">
        <v>0</v>
      </c>
      <c r="G55" s="37">
        <v>0</v>
      </c>
      <c r="H55" s="75" t="s">
        <v>59</v>
      </c>
      <c r="I55" s="37">
        <v>172</v>
      </c>
      <c r="J55" s="37">
        <v>4</v>
      </c>
      <c r="K55" s="11">
        <f t="shared" si="5"/>
        <v>2.3255813953488372E-2</v>
      </c>
    </row>
    <row r="56" spans="1:11" x14ac:dyDescent="0.35">
      <c r="A56" s="92"/>
      <c r="B56" s="34" t="s">
        <v>34</v>
      </c>
      <c r="C56" s="37">
        <v>0</v>
      </c>
      <c r="D56" s="37">
        <v>0</v>
      </c>
      <c r="E56" s="75" t="s">
        <v>59</v>
      </c>
      <c r="F56" s="37">
        <v>0</v>
      </c>
      <c r="G56" s="37">
        <v>0</v>
      </c>
      <c r="H56" s="75" t="s">
        <v>59</v>
      </c>
      <c r="I56" s="37">
        <v>28</v>
      </c>
      <c r="J56" s="37">
        <v>2</v>
      </c>
      <c r="K56" s="11">
        <f t="shared" si="5"/>
        <v>7.1428571428571425E-2</v>
      </c>
    </row>
    <row r="57" spans="1:11" x14ac:dyDescent="0.35">
      <c r="A57" s="92"/>
      <c r="B57" s="34" t="s">
        <v>35</v>
      </c>
      <c r="C57" s="37">
        <v>0</v>
      </c>
      <c r="D57" s="37">
        <v>0</v>
      </c>
      <c r="E57" s="75" t="s">
        <v>59</v>
      </c>
      <c r="F57" s="37">
        <v>0</v>
      </c>
      <c r="G57" s="37">
        <v>0</v>
      </c>
      <c r="H57" s="75" t="s">
        <v>59</v>
      </c>
      <c r="I57" s="37">
        <v>91</v>
      </c>
      <c r="J57" s="37">
        <v>4</v>
      </c>
      <c r="K57" s="11">
        <f t="shared" si="5"/>
        <v>4.3956043956043959E-2</v>
      </c>
    </row>
    <row r="58" spans="1:11" x14ac:dyDescent="0.35">
      <c r="A58" s="92"/>
      <c r="B58" s="34" t="s">
        <v>36</v>
      </c>
      <c r="C58" s="37">
        <v>0</v>
      </c>
      <c r="D58" s="37">
        <v>0</v>
      </c>
      <c r="E58" s="75" t="s">
        <v>59</v>
      </c>
      <c r="F58" s="37">
        <v>0</v>
      </c>
      <c r="G58" s="37">
        <v>0</v>
      </c>
      <c r="H58" s="75" t="s">
        <v>59</v>
      </c>
      <c r="I58" s="37">
        <v>64</v>
      </c>
      <c r="J58" s="37">
        <v>2</v>
      </c>
      <c r="K58" s="11">
        <f t="shared" si="5"/>
        <v>3.125E-2</v>
      </c>
    </row>
    <row r="59" spans="1:11" x14ac:dyDescent="0.35">
      <c r="A59" s="92"/>
      <c r="B59" s="34" t="s">
        <v>37</v>
      </c>
      <c r="C59" s="37">
        <v>1</v>
      </c>
      <c r="D59" s="37">
        <v>1</v>
      </c>
      <c r="E59" s="11">
        <f t="shared" ref="E59" si="13">D59/C59</f>
        <v>1</v>
      </c>
      <c r="F59" s="37">
        <v>0</v>
      </c>
      <c r="G59" s="37">
        <v>0</v>
      </c>
      <c r="H59" s="75" t="s">
        <v>59</v>
      </c>
      <c r="I59" s="37">
        <v>50</v>
      </c>
      <c r="J59" s="37">
        <v>4</v>
      </c>
      <c r="K59" s="11">
        <f t="shared" si="5"/>
        <v>0.08</v>
      </c>
    </row>
    <row r="60" spans="1:11" x14ac:dyDescent="0.35">
      <c r="A60" s="92"/>
      <c r="B60" s="34" t="s">
        <v>38</v>
      </c>
      <c r="C60" s="37">
        <v>0</v>
      </c>
      <c r="D60" s="37">
        <v>0</v>
      </c>
      <c r="E60" s="75" t="s">
        <v>59</v>
      </c>
      <c r="F60" s="37">
        <v>0</v>
      </c>
      <c r="G60" s="37">
        <v>0</v>
      </c>
      <c r="H60" s="75" t="s">
        <v>59</v>
      </c>
      <c r="I60" s="37">
        <v>86</v>
      </c>
      <c r="J60" s="37">
        <v>1</v>
      </c>
      <c r="K60" s="11">
        <f t="shared" si="5"/>
        <v>1.1627906976744186E-2</v>
      </c>
    </row>
    <row r="61" spans="1:11" x14ac:dyDescent="0.35">
      <c r="A61" s="93"/>
      <c r="B61" s="12" t="s">
        <v>9</v>
      </c>
      <c r="C61" s="13">
        <f>SUM(C49:C60)</f>
        <v>3</v>
      </c>
      <c r="D61" s="13">
        <f>SUM(D49:D60)</f>
        <v>2</v>
      </c>
      <c r="E61" s="14">
        <f t="shared" ref="E61:E63" si="14">D61/C61</f>
        <v>0.66666666666666663</v>
      </c>
      <c r="F61" s="13">
        <f>SUM(F49:F60)</f>
        <v>0</v>
      </c>
      <c r="G61" s="13">
        <f>SUM(G49:G60)</f>
        <v>0</v>
      </c>
      <c r="H61" s="29" t="s">
        <v>59</v>
      </c>
      <c r="I61" s="13">
        <f>SUM(I49:I60)</f>
        <v>895</v>
      </c>
      <c r="J61" s="13">
        <f>SUM(J49:J60)</f>
        <v>43</v>
      </c>
      <c r="K61" s="14">
        <f t="shared" si="5"/>
        <v>4.8044692737430165E-2</v>
      </c>
    </row>
    <row r="62" spans="1:11" x14ac:dyDescent="0.35">
      <c r="A62" s="60" t="s">
        <v>57</v>
      </c>
      <c r="B62" s="50" t="s">
        <v>58</v>
      </c>
      <c r="C62" s="37">
        <v>0</v>
      </c>
      <c r="D62" s="37">
        <v>0</v>
      </c>
      <c r="E62" s="75" t="s">
        <v>59</v>
      </c>
      <c r="F62" s="37">
        <v>0</v>
      </c>
      <c r="G62" s="37">
        <v>0</v>
      </c>
      <c r="H62" s="75" t="s">
        <v>59</v>
      </c>
      <c r="I62" s="37">
        <v>0</v>
      </c>
      <c r="J62" s="37">
        <v>0</v>
      </c>
      <c r="K62" s="72" t="s">
        <v>59</v>
      </c>
    </row>
    <row r="63" spans="1:11" x14ac:dyDescent="0.35">
      <c r="A63" s="15" t="s">
        <v>74</v>
      </c>
      <c r="B63" s="16"/>
      <c r="C63" s="13">
        <f>SUM(C43,C48,C61)</f>
        <v>7</v>
      </c>
      <c r="D63" s="13">
        <f>SUM(D43,D48,D61)</f>
        <v>3</v>
      </c>
      <c r="E63" s="14">
        <f t="shared" si="14"/>
        <v>0.42857142857142855</v>
      </c>
      <c r="F63" s="13">
        <f>SUM(F43,F48,F61)</f>
        <v>5</v>
      </c>
      <c r="G63" s="13">
        <f>SUM(G43,G48,G61)</f>
        <v>4</v>
      </c>
      <c r="H63" s="14">
        <f t="shared" ref="H63" si="15">G63/F63</f>
        <v>0.8</v>
      </c>
      <c r="I63" s="13">
        <f>SUM(I43,I48,I61)</f>
        <v>3487</v>
      </c>
      <c r="J63" s="13">
        <f>SUM(J43,J48,J61)</f>
        <v>138</v>
      </c>
      <c r="K63" s="14">
        <f t="shared" si="5"/>
        <v>3.9575566389446516E-2</v>
      </c>
    </row>
    <row r="64" spans="1:11" x14ac:dyDescent="0.35">
      <c r="A64" s="18" t="s">
        <v>11</v>
      </c>
      <c r="B64" s="19" t="s">
        <v>12</v>
      </c>
      <c r="C64" s="13">
        <v>0</v>
      </c>
      <c r="D64" s="13">
        <v>0</v>
      </c>
      <c r="E64" s="75" t="s">
        <v>59</v>
      </c>
      <c r="F64" s="13">
        <v>0</v>
      </c>
      <c r="G64" s="13">
        <v>0</v>
      </c>
      <c r="H64" s="75" t="s">
        <v>59</v>
      </c>
      <c r="I64" s="13">
        <v>19</v>
      </c>
      <c r="J64" s="13">
        <v>0</v>
      </c>
      <c r="K64" s="76" t="s">
        <v>59</v>
      </c>
    </row>
    <row r="65" spans="1:14" ht="15.5" x14ac:dyDescent="0.35">
      <c r="A65" s="20" t="s">
        <v>74</v>
      </c>
      <c r="B65" s="21" t="s">
        <v>1</v>
      </c>
      <c r="C65" s="22">
        <f>SUM(C63:C64)</f>
        <v>7</v>
      </c>
      <c r="D65" s="22">
        <f>SUM(D63:D64)</f>
        <v>3</v>
      </c>
      <c r="E65" s="38">
        <f t="shared" ref="E65" si="16">D65/C65</f>
        <v>0.42857142857142855</v>
      </c>
      <c r="F65" s="22">
        <f>SUM(F63:F64)</f>
        <v>5</v>
      </c>
      <c r="G65" s="22">
        <f>SUM(G63:G64)</f>
        <v>4</v>
      </c>
      <c r="H65" s="38">
        <f t="shared" ref="H65" si="17">G65/F65</f>
        <v>0.8</v>
      </c>
      <c r="I65" s="22">
        <f>SUM(I63:I64)</f>
        <v>3506</v>
      </c>
      <c r="J65" s="22">
        <f>SUM(J63:J64)</f>
        <v>138</v>
      </c>
      <c r="K65" s="38">
        <f t="shared" si="5"/>
        <v>3.9361095265259556E-2</v>
      </c>
    </row>
    <row r="66" spans="1:14" x14ac:dyDescent="0.35">
      <c r="A66" s="47"/>
      <c r="B66" s="31"/>
      <c r="C66" s="31"/>
      <c r="D66" s="31"/>
      <c r="E66" s="31"/>
      <c r="F66" s="39"/>
      <c r="H66" s="31"/>
      <c r="I66" s="31"/>
      <c r="J66" s="32"/>
      <c r="K66" s="32" t="e">
        <f>L96-E96</f>
        <v>#VALUE!</v>
      </c>
    </row>
    <row r="67" spans="1:14" x14ac:dyDescent="0.35">
      <c r="A67" s="10" t="s">
        <v>63</v>
      </c>
      <c r="B67" s="31"/>
      <c r="C67" s="31"/>
      <c r="D67" s="31"/>
      <c r="E67" s="31"/>
      <c r="F67" s="31"/>
      <c r="H67" s="31"/>
      <c r="I67" s="31"/>
      <c r="J67" s="32"/>
      <c r="K67" s="32"/>
    </row>
    <row r="68" spans="1:14" ht="14.5" customHeight="1" x14ac:dyDescent="0.35">
      <c r="A68" s="90" t="s">
        <v>2</v>
      </c>
      <c r="B68" s="90" t="s">
        <v>3</v>
      </c>
      <c r="C68" s="84" t="s">
        <v>78</v>
      </c>
      <c r="D68" s="84" t="s">
        <v>79</v>
      </c>
      <c r="E68" s="84" t="s">
        <v>80</v>
      </c>
      <c r="F68" s="84" t="s">
        <v>15</v>
      </c>
      <c r="G68" s="84"/>
      <c r="J68" s="45"/>
      <c r="K68" s="45"/>
      <c r="L68" s="45"/>
      <c r="M68" s="45"/>
      <c r="N68" s="45"/>
    </row>
    <row r="69" spans="1:14" x14ac:dyDescent="0.35">
      <c r="A69" s="90"/>
      <c r="B69" s="90"/>
      <c r="C69" s="85"/>
      <c r="D69" s="85"/>
      <c r="E69" s="85"/>
      <c r="F69" s="85"/>
      <c r="G69" s="85"/>
      <c r="J69" s="45"/>
      <c r="K69" s="45"/>
      <c r="L69" s="45"/>
      <c r="M69" s="45"/>
      <c r="N69" s="45"/>
    </row>
    <row r="70" spans="1:14" x14ac:dyDescent="0.35">
      <c r="A70" s="90"/>
      <c r="B70" s="90"/>
      <c r="C70" s="85"/>
      <c r="D70" s="85"/>
      <c r="E70" s="85"/>
      <c r="F70" s="85"/>
      <c r="G70" s="85"/>
      <c r="J70" s="45"/>
      <c r="K70" s="45"/>
      <c r="L70" s="45"/>
      <c r="M70" s="45"/>
      <c r="N70" s="45"/>
    </row>
    <row r="71" spans="1:14" ht="87" x14ac:dyDescent="0.35">
      <c r="A71" s="90"/>
      <c r="B71" s="90"/>
      <c r="C71" s="86"/>
      <c r="D71" s="86"/>
      <c r="E71" s="86"/>
      <c r="F71" s="86"/>
      <c r="G71" s="86"/>
      <c r="J71" s="42"/>
      <c r="K71" s="82" t="s">
        <v>17</v>
      </c>
      <c r="L71" s="82" t="s">
        <v>18</v>
      </c>
      <c r="M71" s="82" t="s">
        <v>19</v>
      </c>
      <c r="N71" s="82" t="s">
        <v>20</v>
      </c>
    </row>
    <row r="72" spans="1:14" x14ac:dyDescent="0.35">
      <c r="A72" s="90" t="s">
        <v>4</v>
      </c>
      <c r="B72" s="33" t="s">
        <v>21</v>
      </c>
      <c r="C72" s="37">
        <v>172</v>
      </c>
      <c r="D72" s="37">
        <v>6</v>
      </c>
      <c r="E72" s="77">
        <f>D72/C72</f>
        <v>3.4883720930232558E-2</v>
      </c>
      <c r="F72" s="72" t="str">
        <f>ROUND(K72*100,0)&amp;-ROUND(L72*100,0)&amp;"%"</f>
        <v>2-7%</v>
      </c>
      <c r="G72" s="77"/>
      <c r="J72" s="26">
        <f>$E$97</f>
        <v>7.4893009985734671E-2</v>
      </c>
      <c r="K72" s="32">
        <v>1.6083790391229258E-2</v>
      </c>
      <c r="L72" s="32">
        <v>7.4005570305167842E-2</v>
      </c>
      <c r="M72" s="32">
        <v>1.87999305390033E-2</v>
      </c>
      <c r="N72" s="32">
        <v>3.9121849374935284E-2</v>
      </c>
    </row>
    <row r="73" spans="1:14" x14ac:dyDescent="0.35">
      <c r="A73" s="90"/>
      <c r="B73" s="33" t="s">
        <v>54</v>
      </c>
      <c r="C73" s="37">
        <v>101</v>
      </c>
      <c r="D73" s="37">
        <v>2</v>
      </c>
      <c r="E73" s="77">
        <f>D73/C73</f>
        <v>1.9801980198019802E-2</v>
      </c>
      <c r="F73" s="72" t="str">
        <f>ROUND(K73*100,0)&amp;-ROUND(L73*100,0)&amp;"%"</f>
        <v>1-7%</v>
      </c>
      <c r="G73" s="77"/>
      <c r="J73" s="26">
        <f>$E$97</f>
        <v>7.4893009985734671E-2</v>
      </c>
      <c r="K73" s="32">
        <v>5.4473350936030699E-3</v>
      </c>
      <c r="L73" s="32">
        <v>6.9346019161276293E-2</v>
      </c>
      <c r="M73" s="32">
        <v>1.4354645104416731E-2</v>
      </c>
      <c r="N73" s="32">
        <v>4.9544038963256487E-2</v>
      </c>
    </row>
    <row r="74" spans="1:14" x14ac:dyDescent="0.35">
      <c r="A74" s="90"/>
      <c r="B74" s="34" t="s">
        <v>22</v>
      </c>
      <c r="C74" s="37">
        <v>326</v>
      </c>
      <c r="D74" s="37">
        <v>29</v>
      </c>
      <c r="E74" s="77">
        <f>D74/C74</f>
        <v>8.8957055214723926E-2</v>
      </c>
      <c r="F74" s="72" t="str">
        <f>ROUND(K74*100,0)&amp;-ROUND(L74*100,0)&amp;"%"</f>
        <v>6-12%</v>
      </c>
      <c r="G74" s="77"/>
      <c r="J74" s="26">
        <f>$E$97</f>
        <v>7.4893009985734671E-2</v>
      </c>
      <c r="K74" s="32">
        <v>6.2651134493352176E-2</v>
      </c>
      <c r="L74" s="32">
        <v>0.12483726175443935</v>
      </c>
      <c r="M74" s="32">
        <v>2.6305920721371751E-2</v>
      </c>
      <c r="N74" s="32">
        <v>3.5880206539715423E-2</v>
      </c>
    </row>
    <row r="75" spans="1:14" x14ac:dyDescent="0.35">
      <c r="A75" s="90"/>
      <c r="B75" s="35" t="s">
        <v>82</v>
      </c>
      <c r="C75" s="13">
        <f>SUM(C72:C74)</f>
        <v>599</v>
      </c>
      <c r="D75" s="13">
        <f t="shared" ref="D75:F75" si="18">SUM(D72:D74)</f>
        <v>37</v>
      </c>
      <c r="E75" s="78">
        <f>D75/C75</f>
        <v>6.1769616026711188E-2</v>
      </c>
      <c r="F75" s="29" t="str">
        <f>ROUND(K75*100,0)&amp;-ROUND(L75*100,0)&amp;"%"</f>
        <v>5-8%</v>
      </c>
      <c r="G75" s="78"/>
      <c r="J75" s="26">
        <f>$E$97</f>
        <v>7.4893009985734671E-2</v>
      </c>
      <c r="K75" s="32">
        <v>4.5143185447051037E-2</v>
      </c>
      <c r="L75" s="32">
        <v>8.3981054566283436E-2</v>
      </c>
      <c r="M75" s="32">
        <v>1.6626430579660151E-2</v>
      </c>
      <c r="N75" s="32">
        <v>2.2211438539572248E-2</v>
      </c>
    </row>
    <row r="76" spans="1:14" x14ac:dyDescent="0.35">
      <c r="A76" s="90" t="s">
        <v>6</v>
      </c>
      <c r="B76" s="34" t="s">
        <v>23</v>
      </c>
      <c r="C76" s="37">
        <v>203</v>
      </c>
      <c r="D76" s="37">
        <v>21</v>
      </c>
      <c r="E76" s="77">
        <f>D76/C76</f>
        <v>0.10344827586206896</v>
      </c>
      <c r="F76" s="72" t="str">
        <f>ROUND(K76*100,0)&amp;-ROUND(L76*100,0)&amp;"%"</f>
        <v>7-15%</v>
      </c>
      <c r="G76" s="77"/>
      <c r="J76" s="26">
        <f>$E$97</f>
        <v>7.4893009985734671E-2</v>
      </c>
      <c r="K76" s="32">
        <v>6.8661796366733113E-2</v>
      </c>
      <c r="L76" s="32">
        <v>0.15296421093796139</v>
      </c>
      <c r="M76" s="32">
        <v>3.4786479495335851E-2</v>
      </c>
      <c r="N76" s="32">
        <v>4.9515935075892428E-2</v>
      </c>
    </row>
    <row r="77" spans="1:14" x14ac:dyDescent="0.35">
      <c r="A77" s="90"/>
      <c r="B77" s="34" t="s">
        <v>24</v>
      </c>
      <c r="C77" s="37">
        <v>121</v>
      </c>
      <c r="D77" s="37">
        <v>3</v>
      </c>
      <c r="E77" s="77">
        <f>D77/C77</f>
        <v>2.4793388429752067E-2</v>
      </c>
      <c r="F77" s="72" t="str">
        <f>ROUND(K77*100,0)&amp;-ROUND(L77*100,0)&amp;"%"</f>
        <v>1-7%</v>
      </c>
      <c r="G77" s="77"/>
      <c r="J77" s="26">
        <f>$E$97</f>
        <v>7.4893009985734671E-2</v>
      </c>
      <c r="K77" s="32">
        <v>8.4673312764104985E-3</v>
      </c>
      <c r="L77" s="32">
        <v>7.0364208551882176E-2</v>
      </c>
      <c r="M77" s="32">
        <v>1.6326057153341567E-2</v>
      </c>
      <c r="N77" s="32">
        <v>4.557082012213011E-2</v>
      </c>
    </row>
    <row r="78" spans="1:14" x14ac:dyDescent="0.35">
      <c r="A78" s="90"/>
      <c r="B78" s="36" t="s">
        <v>25</v>
      </c>
      <c r="C78" s="37">
        <v>32</v>
      </c>
      <c r="D78" s="37">
        <v>2</v>
      </c>
      <c r="E78" s="77">
        <f>D78/C78</f>
        <v>6.25E-2</v>
      </c>
      <c r="F78" s="72" t="str">
        <f>ROUND(K78*100,0)&amp;-ROUND(L78*100,0)&amp;"%"</f>
        <v>2-20%</v>
      </c>
      <c r="G78" s="77"/>
      <c r="J78" s="26">
        <f>$E$97</f>
        <v>7.4893009985734671E-2</v>
      </c>
      <c r="K78" s="32">
        <v>1.7310607288747511E-2</v>
      </c>
      <c r="L78" s="32">
        <v>0.20147085075149224</v>
      </c>
      <c r="M78" s="32">
        <v>4.5189392711252489E-2</v>
      </c>
      <c r="N78" s="32">
        <v>0.13897085075149224</v>
      </c>
    </row>
    <row r="79" spans="1:14" x14ac:dyDescent="0.35">
      <c r="A79" s="90"/>
      <c r="B79" s="34" t="s">
        <v>26</v>
      </c>
      <c r="C79" s="37">
        <v>105</v>
      </c>
      <c r="D79" s="37">
        <v>14</v>
      </c>
      <c r="E79" s="77">
        <f>D79/C79</f>
        <v>0.13333333333333333</v>
      </c>
      <c r="F79" s="72" t="str">
        <f>ROUND(K79*100,0)&amp;-ROUND(L79*100,0)&amp;"%"</f>
        <v>8-21%</v>
      </c>
      <c r="G79" s="77"/>
      <c r="J79" s="26">
        <f>$E$97</f>
        <v>7.4893009985734671E-2</v>
      </c>
      <c r="K79" s="32">
        <v>8.1114003521674319E-2</v>
      </c>
      <c r="L79" s="32">
        <v>0.21143488470746397</v>
      </c>
      <c r="M79" s="32">
        <v>5.2219329811659013E-2</v>
      </c>
      <c r="N79" s="32">
        <v>7.8101551374130634E-2</v>
      </c>
    </row>
    <row r="80" spans="1:14" x14ac:dyDescent="0.35">
      <c r="A80" s="90"/>
      <c r="B80" s="35" t="s">
        <v>83</v>
      </c>
      <c r="C80" s="13">
        <f>SUM(C76:C79)</f>
        <v>461</v>
      </c>
      <c r="D80" s="13">
        <f t="shared" ref="D80:F80" si="19">SUM(D76:D79)</f>
        <v>40</v>
      </c>
      <c r="E80" s="78">
        <f>D80/C80</f>
        <v>8.6767895878524945E-2</v>
      </c>
      <c r="F80" s="29" t="str">
        <f>ROUND(K80*100,0)&amp;-ROUND(L80*100,0)&amp;"%"</f>
        <v>6-12%</v>
      </c>
      <c r="G80" s="78"/>
      <c r="J80" s="26">
        <f>$E$97</f>
        <v>7.4893009985734671E-2</v>
      </c>
      <c r="K80" s="32">
        <v>6.4366300550792802E-2</v>
      </c>
      <c r="L80" s="32">
        <v>0.1159993798938532</v>
      </c>
      <c r="M80" s="32">
        <v>2.2401595327732143E-2</v>
      </c>
      <c r="N80" s="32">
        <v>2.9231484015328255E-2</v>
      </c>
    </row>
    <row r="81" spans="1:14" x14ac:dyDescent="0.35">
      <c r="A81" s="91" t="s">
        <v>8</v>
      </c>
      <c r="B81" s="34" t="s">
        <v>27</v>
      </c>
      <c r="C81" s="37">
        <v>3</v>
      </c>
      <c r="D81" s="37">
        <v>0</v>
      </c>
      <c r="E81" s="76" t="s">
        <v>59</v>
      </c>
      <c r="F81" s="66" t="s">
        <v>59</v>
      </c>
      <c r="G81" s="76"/>
      <c r="J81" s="26">
        <f>$E$97</f>
        <v>7.4893009985734671E-2</v>
      </c>
      <c r="K81" s="32">
        <v>1.4616800186955218E-11</v>
      </c>
      <c r="L81" s="32">
        <v>0.56149603065870779</v>
      </c>
      <c r="M81" s="32">
        <v>-1.4616800186955218E-11</v>
      </c>
      <c r="N81" s="32">
        <v>0.56149603065870779</v>
      </c>
    </row>
    <row r="82" spans="1:14" x14ac:dyDescent="0.35">
      <c r="A82" s="92"/>
      <c r="B82" s="34" t="s">
        <v>28</v>
      </c>
      <c r="C82" s="37">
        <v>31</v>
      </c>
      <c r="D82" s="37">
        <v>0</v>
      </c>
      <c r="E82" s="76" t="s">
        <v>59</v>
      </c>
      <c r="F82" s="72" t="str">
        <f>ROUND(K82*100,0)&amp;-ROUND(L82*100,0)&amp;"%"</f>
        <v>0-11%</v>
      </c>
      <c r="G82" s="76"/>
      <c r="J82" s="26">
        <f>$E$97</f>
        <v>7.4893009985734671E-2</v>
      </c>
      <c r="K82" s="32">
        <v>2.8701454097141652E-12</v>
      </c>
      <c r="L82" s="32">
        <v>0.11025499660357037</v>
      </c>
      <c r="M82" s="32">
        <v>-2.8701454097141652E-12</v>
      </c>
      <c r="N82" s="32">
        <v>0.11025499660357037</v>
      </c>
    </row>
    <row r="83" spans="1:14" x14ac:dyDescent="0.35">
      <c r="A83" s="92"/>
      <c r="B83" s="34" t="s">
        <v>29</v>
      </c>
      <c r="C83" s="37">
        <v>10</v>
      </c>
      <c r="D83" s="37">
        <v>0</v>
      </c>
      <c r="E83" s="76" t="s">
        <v>59</v>
      </c>
      <c r="F83" s="66" t="s">
        <v>59</v>
      </c>
      <c r="G83" s="76"/>
      <c r="J83" s="26">
        <f>$E$97</f>
        <v>7.4893009985734671E-2</v>
      </c>
      <c r="K83" s="32">
        <v>7.2246807514687289E-12</v>
      </c>
      <c r="L83" s="32">
        <v>0.27753198462317397</v>
      </c>
      <c r="M83" s="32">
        <v>-7.2246807514687289E-12</v>
      </c>
      <c r="N83" s="32">
        <v>0.27753198462317397</v>
      </c>
    </row>
    <row r="84" spans="1:14" x14ac:dyDescent="0.35">
      <c r="A84" s="92"/>
      <c r="B84" s="34" t="s">
        <v>30</v>
      </c>
      <c r="C84" s="37">
        <v>29</v>
      </c>
      <c r="D84" s="37">
        <v>5</v>
      </c>
      <c r="E84" s="77">
        <f>D84/C84</f>
        <v>0.17241379310344829</v>
      </c>
      <c r="F84" s="72" t="str">
        <f>ROUND(K84*100,0)&amp;-ROUND(L84*100,0)&amp;"%"</f>
        <v>8-35%</v>
      </c>
      <c r="G84" s="77"/>
      <c r="J84" s="26">
        <f>$E$97</f>
        <v>7.4893009985734671E-2</v>
      </c>
      <c r="K84" s="32">
        <v>7.5978696423614447E-2</v>
      </c>
      <c r="L84" s="32">
        <v>0.34548399986730483</v>
      </c>
      <c r="M84" s="32">
        <v>9.643509667983384E-2</v>
      </c>
      <c r="N84" s="32">
        <v>0.17307020676385654</v>
      </c>
    </row>
    <row r="85" spans="1:14" x14ac:dyDescent="0.35">
      <c r="A85" s="92"/>
      <c r="B85" s="34" t="s">
        <v>31</v>
      </c>
      <c r="C85" s="37">
        <v>33</v>
      </c>
      <c r="D85" s="37">
        <v>2</v>
      </c>
      <c r="E85" s="77">
        <f>D85/C85</f>
        <v>6.0606060606060608E-2</v>
      </c>
      <c r="F85" s="72" t="str">
        <f>ROUND(K85*100,0)&amp;-ROUND(L85*100,0)&amp;"%"</f>
        <v>2-20%</v>
      </c>
      <c r="G85" s="77"/>
      <c r="J85" s="26">
        <f>$E$97</f>
        <v>7.4893009985734671E-2</v>
      </c>
      <c r="K85" s="32">
        <v>1.6780922107475876E-2</v>
      </c>
      <c r="L85" s="32">
        <v>0.19606207535616077</v>
      </c>
      <c r="M85" s="32">
        <v>4.3825138498584729E-2</v>
      </c>
      <c r="N85" s="32">
        <v>0.13545601475010016</v>
      </c>
    </row>
    <row r="86" spans="1:14" x14ac:dyDescent="0.35">
      <c r="A86" s="92"/>
      <c r="B86" s="34" t="s">
        <v>32</v>
      </c>
      <c r="C86" s="37">
        <v>16</v>
      </c>
      <c r="D86" s="37">
        <v>3</v>
      </c>
      <c r="E86" s="77">
        <f>D86/C86</f>
        <v>0.1875</v>
      </c>
      <c r="F86" s="72" t="str">
        <f>ROUND(K86*100,0)&amp;-ROUND(L86*100,0)&amp;"%"</f>
        <v>7-43%</v>
      </c>
      <c r="G86" s="77"/>
      <c r="J86" s="26">
        <f>$E$97</f>
        <v>7.4893009985734671E-2</v>
      </c>
      <c r="K86" s="32">
        <v>6.5916123812493385E-2</v>
      </c>
      <c r="L86" s="32">
        <v>0.43008827978895392</v>
      </c>
      <c r="M86" s="32">
        <v>0.12158387618750661</v>
      </c>
      <c r="N86" s="32">
        <v>0.24258827978895392</v>
      </c>
    </row>
    <row r="87" spans="1:14" x14ac:dyDescent="0.35">
      <c r="A87" s="92"/>
      <c r="B87" s="34" t="s">
        <v>33</v>
      </c>
      <c r="C87" s="37">
        <v>68</v>
      </c>
      <c r="D87" s="37">
        <v>9</v>
      </c>
      <c r="E87" s="77">
        <f>D87/C87</f>
        <v>0.13235294117647059</v>
      </c>
      <c r="F87" s="72" t="str">
        <f>ROUND(K87*100,0)&amp;-ROUND(L87*100,0)&amp;"%"</f>
        <v>7-23%</v>
      </c>
      <c r="G87" s="77"/>
      <c r="J87" s="26">
        <f>$E$97</f>
        <v>7.4893009985734671E-2</v>
      </c>
      <c r="K87" s="32">
        <v>7.1222533111885006E-2</v>
      </c>
      <c r="L87" s="32">
        <v>0.23280035713806971</v>
      </c>
      <c r="M87" s="32">
        <v>6.1130408064585584E-2</v>
      </c>
      <c r="N87" s="32">
        <v>0.10044741596159912</v>
      </c>
    </row>
    <row r="88" spans="1:14" x14ac:dyDescent="0.35">
      <c r="A88" s="92"/>
      <c r="B88" s="34" t="s">
        <v>34</v>
      </c>
      <c r="C88" s="37">
        <v>14</v>
      </c>
      <c r="D88" s="37">
        <v>0</v>
      </c>
      <c r="E88" s="76" t="s">
        <v>59</v>
      </c>
      <c r="F88" s="66" t="s">
        <v>59</v>
      </c>
      <c r="G88" s="76"/>
      <c r="J88" s="26">
        <f>$E$97</f>
        <v>7.4893009985734671E-2</v>
      </c>
      <c r="K88" s="32">
        <v>5.6049282079841632E-12</v>
      </c>
      <c r="L88" s="32">
        <v>0.21531011580214426</v>
      </c>
      <c r="M88" s="32">
        <v>-5.6049282079841632E-12</v>
      </c>
      <c r="N88" s="32">
        <v>0.21531011580214426</v>
      </c>
    </row>
    <row r="89" spans="1:14" x14ac:dyDescent="0.35">
      <c r="A89" s="92"/>
      <c r="B89" s="83" t="s">
        <v>35</v>
      </c>
      <c r="C89" s="37">
        <v>21</v>
      </c>
      <c r="D89" s="37">
        <v>3</v>
      </c>
      <c r="E89" s="77">
        <f>D89/C89</f>
        <v>0.14285714285714285</v>
      </c>
      <c r="F89" s="72" t="str">
        <f>ROUND(K89*100,0)&amp;-ROUND(L89*100,0)&amp;"%"</f>
        <v>5-35%</v>
      </c>
      <c r="G89" s="77"/>
      <c r="J89" s="26">
        <f>$E$97</f>
        <v>7.4893009985734671E-2</v>
      </c>
      <c r="K89" s="32">
        <v>4.9810225350495591E-2</v>
      </c>
      <c r="L89" s="32">
        <v>0.34636012280414225</v>
      </c>
      <c r="M89" s="32">
        <v>9.3046917506647259E-2</v>
      </c>
      <c r="N89" s="32">
        <v>0.2035029799469994</v>
      </c>
    </row>
    <row r="90" spans="1:14" x14ac:dyDescent="0.35">
      <c r="A90" s="92"/>
      <c r="B90" s="34" t="s">
        <v>36</v>
      </c>
      <c r="C90" s="37">
        <v>37</v>
      </c>
      <c r="D90" s="37">
        <v>2</v>
      </c>
      <c r="E90" s="77">
        <f>D90/C90</f>
        <v>5.4054054054054057E-2</v>
      </c>
      <c r="F90" s="72" t="str">
        <f>ROUND(K90*100,0)&amp;-ROUND(L90*100,0)&amp;"%"</f>
        <v>1-18%</v>
      </c>
      <c r="G90" s="76"/>
      <c r="J90" s="26">
        <f>$E$97</f>
        <v>7.4893009985734671E-2</v>
      </c>
      <c r="K90" s="32">
        <v>1.4951011583059007E-2</v>
      </c>
      <c r="L90" s="32">
        <v>0.17704619975975674</v>
      </c>
      <c r="M90" s="32">
        <v>3.9103042470995053E-2</v>
      </c>
      <c r="N90" s="32">
        <v>0.12299214570570269</v>
      </c>
    </row>
    <row r="91" spans="1:14" x14ac:dyDescent="0.35">
      <c r="A91" s="92"/>
      <c r="B91" s="34" t="s">
        <v>37</v>
      </c>
      <c r="C91" s="37">
        <v>28</v>
      </c>
      <c r="D91" s="37">
        <v>3</v>
      </c>
      <c r="E91" s="77">
        <f>D91/C91</f>
        <v>0.10714285714285714</v>
      </c>
      <c r="F91" s="72" t="str">
        <f>ROUND(K91*100,0)&amp;-ROUND(L91*100,0)&amp;"%"</f>
        <v>4-27%</v>
      </c>
      <c r="G91" s="77"/>
      <c r="J91" s="26">
        <f>$E$97</f>
        <v>7.4893009985734671E-2</v>
      </c>
      <c r="K91" s="32">
        <v>3.7118441487535195E-2</v>
      </c>
      <c r="L91" s="32">
        <v>0.2719581019205804</v>
      </c>
      <c r="M91" s="32">
        <v>7.0024415655321942E-2</v>
      </c>
      <c r="N91" s="32">
        <v>0.16481524477772325</v>
      </c>
    </row>
    <row r="92" spans="1:14" x14ac:dyDescent="0.35">
      <c r="A92" s="92"/>
      <c r="B92" s="34" t="s">
        <v>38</v>
      </c>
      <c r="C92" s="37">
        <v>40</v>
      </c>
      <c r="D92" s="37">
        <v>1</v>
      </c>
      <c r="E92" s="77">
        <f>D92/C92</f>
        <v>2.5000000000000001E-2</v>
      </c>
      <c r="F92" s="72" t="str">
        <f>ROUND(K92*100,0)&amp;-ROUND(L92*100,0)&amp;"%"</f>
        <v>0-13%</v>
      </c>
      <c r="G92" s="77"/>
      <c r="J92" s="26">
        <f>$E$97</f>
        <v>7.4893009985734671E-2</v>
      </c>
      <c r="K92" s="32">
        <v>4.4268441286315205E-3</v>
      </c>
      <c r="L92" s="32">
        <v>0.12881336822216807</v>
      </c>
      <c r="M92" s="32">
        <v>2.057315587136848E-2</v>
      </c>
      <c r="N92" s="32">
        <v>0.10381336822216808</v>
      </c>
    </row>
    <row r="93" spans="1:14" x14ac:dyDescent="0.35">
      <c r="A93" s="93"/>
      <c r="B93" s="12" t="s">
        <v>84</v>
      </c>
      <c r="C93" s="13">
        <f>SUM(C81:C92)</f>
        <v>330</v>
      </c>
      <c r="D93" s="13">
        <f t="shared" ref="D93:F93" si="20">SUM(D81:D92)</f>
        <v>28</v>
      </c>
      <c r="E93" s="78">
        <f>D93/C93</f>
        <v>8.4848484848484854E-2</v>
      </c>
      <c r="F93" s="29" t="str">
        <f>ROUND(K93*100,0)&amp;-ROUND(L93*100,0)&amp;"%"</f>
        <v>6-12%</v>
      </c>
      <c r="G93" s="78"/>
      <c r="J93" s="26">
        <f>$E$97</f>
        <v>7.4893009985734671E-2</v>
      </c>
      <c r="K93" s="32">
        <v>5.9354874759558841E-2</v>
      </c>
      <c r="L93" s="32">
        <v>0.11989621710021149</v>
      </c>
      <c r="M93" s="32">
        <v>2.5493610088926012E-2</v>
      </c>
      <c r="N93" s="32">
        <v>3.5047732251726638E-2</v>
      </c>
    </row>
    <row r="94" spans="1:14" x14ac:dyDescent="0.35">
      <c r="A94" s="60" t="s">
        <v>57</v>
      </c>
      <c r="B94" s="50" t="s">
        <v>58</v>
      </c>
      <c r="C94" s="37">
        <v>0</v>
      </c>
      <c r="D94" s="37">
        <v>0</v>
      </c>
      <c r="E94" s="79" t="s">
        <v>59</v>
      </c>
      <c r="F94" s="66" t="s">
        <v>59</v>
      </c>
      <c r="G94" s="79"/>
      <c r="J94" s="26"/>
      <c r="K94" s="32" t="e">
        <v>#DIV/0!</v>
      </c>
      <c r="L94" s="32" t="e">
        <v>#DIV/0!</v>
      </c>
      <c r="M94" s="32" t="e">
        <v>#VALUE!</v>
      </c>
      <c r="N94" s="32" t="e">
        <v>#DIV/0!</v>
      </c>
    </row>
    <row r="95" spans="1:14" x14ac:dyDescent="0.35">
      <c r="A95" s="15" t="s">
        <v>74</v>
      </c>
      <c r="B95" s="16"/>
      <c r="C95" s="13">
        <f>SUM(C75,C80,C93,C94)</f>
        <v>1390</v>
      </c>
      <c r="D95" s="13">
        <f t="shared" ref="D95:F95" si="21">SUM(D75,D80,D93,D94)</f>
        <v>105</v>
      </c>
      <c r="E95" s="78">
        <f>D95/C95</f>
        <v>7.5539568345323743E-2</v>
      </c>
      <c r="F95" s="29" t="str">
        <f>ROUND(K95*100,0)&amp;-ROUND(L95*100,0)&amp;"%"</f>
        <v>6-9%</v>
      </c>
      <c r="G95" s="78"/>
      <c r="J95" s="26">
        <f>$E$97</f>
        <v>7.4893009985734671E-2</v>
      </c>
      <c r="K95" s="32">
        <v>6.2787102820490756E-2</v>
      </c>
      <c r="L95" s="32">
        <v>9.0631669626648634E-2</v>
      </c>
      <c r="M95" s="32">
        <v>1.2752465524832987E-2</v>
      </c>
      <c r="N95" s="32">
        <v>1.5092101281324891E-2</v>
      </c>
    </row>
    <row r="96" spans="1:14" x14ac:dyDescent="0.35">
      <c r="A96" s="18" t="s">
        <v>12</v>
      </c>
      <c r="B96" s="19" t="s">
        <v>12</v>
      </c>
      <c r="C96" s="13">
        <v>12</v>
      </c>
      <c r="D96" s="13">
        <v>0</v>
      </c>
      <c r="E96" s="76" t="s">
        <v>59</v>
      </c>
      <c r="F96" s="29" t="str">
        <f>ROUND(K96*100,0)&amp;-ROUND(L96*100,0)&amp;"%"</f>
        <v>0-24%</v>
      </c>
      <c r="G96" s="76"/>
      <c r="J96" s="26">
        <f>$E$97</f>
        <v>7.4893009985734671E-2</v>
      </c>
      <c r="K96" s="32">
        <v>6.3125566906310644E-12</v>
      </c>
      <c r="L96" s="32">
        <v>0.24249325979434835</v>
      </c>
      <c r="M96" s="32">
        <v>-6.3125566906310644E-12</v>
      </c>
      <c r="N96" s="32">
        <v>0.24249325979434835</v>
      </c>
    </row>
    <row r="97" spans="1:14" ht="15.5" x14ac:dyDescent="0.35">
      <c r="A97" s="20" t="s">
        <v>74</v>
      </c>
      <c r="B97" s="21" t="s">
        <v>1</v>
      </c>
      <c r="C97" s="22">
        <f>SUM(C95,C96)</f>
        <v>1402</v>
      </c>
      <c r="D97" s="22">
        <f t="shared" ref="D97:F97" si="22">SUM(D95,D96)</f>
        <v>105</v>
      </c>
      <c r="E97" s="80">
        <f>D97/C97</f>
        <v>7.4893009985734671E-2</v>
      </c>
      <c r="F97" s="41" t="str">
        <f>ROUND(K97*100,0)&amp;-ROUND(L97*100,0)&amp;"%"</f>
        <v>6-9%</v>
      </c>
      <c r="G97" s="78"/>
      <c r="J97" s="42"/>
      <c r="K97" s="32">
        <v>6.2246384957469744E-2</v>
      </c>
      <c r="L97" s="32">
        <v>8.9862833501011832E-2</v>
      </c>
      <c r="M97" s="32">
        <v>1.2646625028264927E-2</v>
      </c>
      <c r="N97" s="32">
        <v>1.4969823515277161E-2</v>
      </c>
    </row>
    <row r="98" spans="1:14" ht="15.5" x14ac:dyDescent="0.35">
      <c r="A98" s="47"/>
      <c r="B98" s="23"/>
      <c r="C98" s="24"/>
      <c r="D98" s="24"/>
      <c r="E98" s="40"/>
      <c r="F98" s="39"/>
      <c r="H98" s="31"/>
      <c r="I98" s="31"/>
      <c r="J98" s="32"/>
    </row>
    <row r="99" spans="1:14" x14ac:dyDescent="0.35">
      <c r="A99" s="46"/>
    </row>
    <row r="101" spans="1:14" x14ac:dyDescent="0.35">
      <c r="A101" s="10" t="s">
        <v>63</v>
      </c>
      <c r="C101" s="87" t="s">
        <v>55</v>
      </c>
      <c r="D101" s="88"/>
      <c r="E101" s="89"/>
      <c r="F101" s="87" t="s">
        <v>60</v>
      </c>
      <c r="G101" s="88"/>
      <c r="H101" s="89"/>
      <c r="I101" s="87" t="s">
        <v>56</v>
      </c>
      <c r="J101" s="88"/>
      <c r="K101" s="89"/>
    </row>
    <row r="102" spans="1:14" ht="15" customHeight="1" x14ac:dyDescent="0.35">
      <c r="A102" s="90" t="s">
        <v>2</v>
      </c>
      <c r="B102" s="90" t="s">
        <v>3</v>
      </c>
      <c r="C102" s="84" t="s">
        <v>81</v>
      </c>
      <c r="D102" s="84" t="s">
        <v>79</v>
      </c>
      <c r="E102" s="84" t="s">
        <v>80</v>
      </c>
      <c r="F102" s="84" t="s">
        <v>81</v>
      </c>
      <c r="G102" s="84" t="s">
        <v>79</v>
      </c>
      <c r="H102" s="84" t="s">
        <v>80</v>
      </c>
      <c r="I102" s="84" t="s">
        <v>81</v>
      </c>
      <c r="J102" s="84" t="s">
        <v>79</v>
      </c>
      <c r="K102" s="84" t="s">
        <v>80</v>
      </c>
    </row>
    <row r="103" spans="1:14" x14ac:dyDescent="0.35">
      <c r="A103" s="90"/>
      <c r="B103" s="90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4" x14ac:dyDescent="0.35">
      <c r="A104" s="90"/>
      <c r="B104" s="90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4" x14ac:dyDescent="0.35">
      <c r="A105" s="90"/>
      <c r="B105" s="90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4" x14ac:dyDescent="0.35">
      <c r="A106" s="90" t="s">
        <v>4</v>
      </c>
      <c r="B106" s="33" t="s">
        <v>21</v>
      </c>
      <c r="C106" s="37">
        <v>0</v>
      </c>
      <c r="D106" s="37">
        <v>0</v>
      </c>
      <c r="E106" s="81" t="s">
        <v>59</v>
      </c>
      <c r="F106" s="37">
        <v>0</v>
      </c>
      <c r="G106" s="37">
        <v>0</v>
      </c>
      <c r="H106" s="81" t="s">
        <v>59</v>
      </c>
      <c r="I106" s="34">
        <v>172</v>
      </c>
      <c r="J106" s="37">
        <v>6</v>
      </c>
      <c r="K106" s="11">
        <f>J106/I106</f>
        <v>3.4883720930232558E-2</v>
      </c>
    </row>
    <row r="107" spans="1:14" x14ac:dyDescent="0.35">
      <c r="A107" s="90"/>
      <c r="B107" s="33" t="s">
        <v>54</v>
      </c>
      <c r="C107" s="37">
        <v>83</v>
      </c>
      <c r="D107" s="37">
        <v>1</v>
      </c>
      <c r="E107" s="11">
        <f>D107/C107</f>
        <v>1.2048192771084338E-2</v>
      </c>
      <c r="F107" s="37">
        <v>18</v>
      </c>
      <c r="G107" s="37">
        <v>1</v>
      </c>
      <c r="H107" s="11">
        <f>G107/F107</f>
        <v>5.5555555555555552E-2</v>
      </c>
      <c r="I107" s="34">
        <v>0</v>
      </c>
      <c r="J107" s="37">
        <v>0</v>
      </c>
      <c r="K107" s="81" t="s">
        <v>59</v>
      </c>
    </row>
    <row r="108" spans="1:14" x14ac:dyDescent="0.35">
      <c r="A108" s="90"/>
      <c r="B108" s="34" t="s">
        <v>22</v>
      </c>
      <c r="C108" s="37">
        <v>48</v>
      </c>
      <c r="D108" s="37">
        <v>0</v>
      </c>
      <c r="E108" s="81" t="s">
        <v>59</v>
      </c>
      <c r="F108" s="37">
        <v>10</v>
      </c>
      <c r="G108" s="37">
        <v>0</v>
      </c>
      <c r="H108" s="76" t="s">
        <v>59</v>
      </c>
      <c r="I108" s="34">
        <v>268</v>
      </c>
      <c r="J108" s="37">
        <v>29</v>
      </c>
      <c r="K108" s="11">
        <f t="shared" ref="K108:K131" si="23">J108/I108</f>
        <v>0.10820895522388059</v>
      </c>
    </row>
    <row r="109" spans="1:14" x14ac:dyDescent="0.35">
      <c r="A109" s="90"/>
      <c r="B109" s="35" t="s">
        <v>5</v>
      </c>
      <c r="C109" s="13">
        <f>SUM(C107:C108)</f>
        <v>131</v>
      </c>
      <c r="D109" s="13">
        <f>SUM(D107:D108)</f>
        <v>1</v>
      </c>
      <c r="E109" s="14">
        <f t="shared" ref="E109:E131" si="24">D109/C109</f>
        <v>7.6335877862595417E-3</v>
      </c>
      <c r="F109" s="13">
        <f>SUM(F106:F108)</f>
        <v>28</v>
      </c>
      <c r="G109" s="13">
        <f>SUM(G106:G108)</f>
        <v>1</v>
      </c>
      <c r="H109" s="14">
        <f t="shared" ref="H109:H131" si="25">G109/F109</f>
        <v>3.5714285714285712E-2</v>
      </c>
      <c r="I109" s="13">
        <f>SUM(I106:I108)</f>
        <v>440</v>
      </c>
      <c r="J109" s="13">
        <f>SUM(J106:J108)</f>
        <v>35</v>
      </c>
      <c r="K109" s="14">
        <f t="shared" si="23"/>
        <v>7.9545454545454544E-2</v>
      </c>
    </row>
    <row r="110" spans="1:14" x14ac:dyDescent="0.35">
      <c r="A110" s="90" t="s">
        <v>6</v>
      </c>
      <c r="B110" s="34" t="s">
        <v>23</v>
      </c>
      <c r="C110" s="37">
        <v>0</v>
      </c>
      <c r="D110" s="37">
        <v>0</v>
      </c>
      <c r="E110" s="81" t="s">
        <v>59</v>
      </c>
      <c r="F110" s="37">
        <v>1</v>
      </c>
      <c r="G110" s="37">
        <v>0</v>
      </c>
      <c r="H110" s="76" t="s">
        <v>59</v>
      </c>
      <c r="I110" s="34">
        <v>202</v>
      </c>
      <c r="J110" s="37">
        <v>21</v>
      </c>
      <c r="K110" s="11">
        <f t="shared" si="23"/>
        <v>0.10396039603960396</v>
      </c>
    </row>
    <row r="111" spans="1:14" x14ac:dyDescent="0.35">
      <c r="A111" s="90"/>
      <c r="B111" s="34" t="s">
        <v>24</v>
      </c>
      <c r="C111" s="37">
        <v>0</v>
      </c>
      <c r="D111" s="37">
        <v>0</v>
      </c>
      <c r="E111" s="81" t="s">
        <v>59</v>
      </c>
      <c r="F111" s="37">
        <v>0</v>
      </c>
      <c r="G111" s="37">
        <v>0</v>
      </c>
      <c r="H111" s="81" t="s">
        <v>59</v>
      </c>
      <c r="I111" s="34">
        <v>121</v>
      </c>
      <c r="J111" s="37">
        <v>3</v>
      </c>
      <c r="K111" s="11">
        <f t="shared" si="23"/>
        <v>2.4793388429752067E-2</v>
      </c>
    </row>
    <row r="112" spans="1:14" x14ac:dyDescent="0.35">
      <c r="A112" s="90"/>
      <c r="B112" s="36" t="s">
        <v>25</v>
      </c>
      <c r="C112" s="37">
        <v>3</v>
      </c>
      <c r="D112" s="37">
        <v>0</v>
      </c>
      <c r="E112" s="11">
        <f>D112/C112</f>
        <v>0</v>
      </c>
      <c r="F112" s="37">
        <v>1</v>
      </c>
      <c r="G112" s="37">
        <v>0</v>
      </c>
      <c r="H112" s="76" t="s">
        <v>59</v>
      </c>
      <c r="I112" s="34">
        <v>28</v>
      </c>
      <c r="J112" s="37">
        <v>2</v>
      </c>
      <c r="K112" s="81" t="s">
        <v>59</v>
      </c>
    </row>
    <row r="113" spans="1:11" x14ac:dyDescent="0.35">
      <c r="A113" s="90"/>
      <c r="B113" s="34" t="s">
        <v>26</v>
      </c>
      <c r="C113" s="37">
        <v>22</v>
      </c>
      <c r="D113" s="37">
        <v>0</v>
      </c>
      <c r="E113" s="81" t="s">
        <v>59</v>
      </c>
      <c r="F113" s="37">
        <v>2</v>
      </c>
      <c r="G113" s="37">
        <v>0</v>
      </c>
      <c r="H113" s="76" t="s">
        <v>59</v>
      </c>
      <c r="I113" s="34">
        <v>81</v>
      </c>
      <c r="J113" s="37">
        <v>14</v>
      </c>
      <c r="K113" s="11">
        <f t="shared" si="23"/>
        <v>0.1728395061728395</v>
      </c>
    </row>
    <row r="114" spans="1:11" x14ac:dyDescent="0.35">
      <c r="A114" s="90"/>
      <c r="B114" s="35" t="s">
        <v>7</v>
      </c>
      <c r="C114" s="13">
        <f>SUM(C110:C113)</f>
        <v>25</v>
      </c>
      <c r="D114" s="13">
        <f>SUM(D110:D113)</f>
        <v>0</v>
      </c>
      <c r="E114" s="14">
        <f t="shared" si="24"/>
        <v>0</v>
      </c>
      <c r="F114" s="13">
        <f>SUM(F110:F113)</f>
        <v>4</v>
      </c>
      <c r="G114" s="13">
        <f>SUM(G110:G113)</f>
        <v>0</v>
      </c>
      <c r="H114" s="76" t="s">
        <v>59</v>
      </c>
      <c r="I114" s="13">
        <f>SUM(I110:I113)</f>
        <v>432</v>
      </c>
      <c r="J114" s="13">
        <f>SUM(J110:J113)</f>
        <v>40</v>
      </c>
      <c r="K114" s="14">
        <f t="shared" si="23"/>
        <v>9.2592592592592587E-2</v>
      </c>
    </row>
    <row r="115" spans="1:11" x14ac:dyDescent="0.35">
      <c r="A115" s="91" t="s">
        <v>8</v>
      </c>
      <c r="B115" s="34" t="s">
        <v>27</v>
      </c>
      <c r="C115" s="37">
        <v>0</v>
      </c>
      <c r="D115" s="37">
        <v>0</v>
      </c>
      <c r="E115" s="81" t="s">
        <v>59</v>
      </c>
      <c r="F115" s="37">
        <v>0</v>
      </c>
      <c r="G115" s="37">
        <v>0</v>
      </c>
      <c r="H115" s="81" t="s">
        <v>59</v>
      </c>
      <c r="I115" s="34">
        <v>3</v>
      </c>
      <c r="J115" s="37">
        <v>0</v>
      </c>
      <c r="K115" s="76" t="s">
        <v>59</v>
      </c>
    </row>
    <row r="116" spans="1:11" x14ac:dyDescent="0.35">
      <c r="A116" s="92"/>
      <c r="B116" s="34" t="s">
        <v>28</v>
      </c>
      <c r="C116" s="37">
        <v>0</v>
      </c>
      <c r="D116" s="37">
        <v>0</v>
      </c>
      <c r="E116" s="81" t="s">
        <v>59</v>
      </c>
      <c r="F116" s="37">
        <v>0</v>
      </c>
      <c r="G116" s="37">
        <v>0</v>
      </c>
      <c r="H116" s="81" t="s">
        <v>59</v>
      </c>
      <c r="I116" s="34">
        <v>31</v>
      </c>
      <c r="J116" s="37">
        <v>0</v>
      </c>
      <c r="K116" s="76" t="s">
        <v>59</v>
      </c>
    </row>
    <row r="117" spans="1:11" x14ac:dyDescent="0.35">
      <c r="A117" s="92"/>
      <c r="B117" s="34" t="s">
        <v>29</v>
      </c>
      <c r="C117" s="37">
        <v>0</v>
      </c>
      <c r="D117" s="37">
        <v>0</v>
      </c>
      <c r="E117" s="81" t="s">
        <v>59</v>
      </c>
      <c r="F117" s="37">
        <v>0</v>
      </c>
      <c r="G117" s="37">
        <v>0</v>
      </c>
      <c r="H117" s="81" t="s">
        <v>59</v>
      </c>
      <c r="I117" s="34">
        <v>10</v>
      </c>
      <c r="J117" s="37">
        <v>0</v>
      </c>
      <c r="K117" s="76" t="s">
        <v>59</v>
      </c>
    </row>
    <row r="118" spans="1:11" x14ac:dyDescent="0.35">
      <c r="A118" s="92"/>
      <c r="B118" s="34" t="s">
        <v>30</v>
      </c>
      <c r="C118" s="37">
        <v>1</v>
      </c>
      <c r="D118" s="37">
        <v>0</v>
      </c>
      <c r="E118" s="81" t="s">
        <v>59</v>
      </c>
      <c r="F118" s="37">
        <v>0</v>
      </c>
      <c r="G118" s="37">
        <v>0</v>
      </c>
      <c r="H118" s="81" t="s">
        <v>59</v>
      </c>
      <c r="I118" s="34">
        <v>28</v>
      </c>
      <c r="J118" s="37">
        <v>5</v>
      </c>
      <c r="K118" s="11">
        <f t="shared" si="23"/>
        <v>0.17857142857142858</v>
      </c>
    </row>
    <row r="119" spans="1:11" x14ac:dyDescent="0.35">
      <c r="A119" s="92"/>
      <c r="B119" s="34" t="s">
        <v>31</v>
      </c>
      <c r="C119" s="37">
        <v>0</v>
      </c>
      <c r="D119" s="37">
        <v>0</v>
      </c>
      <c r="E119" s="81" t="s">
        <v>59</v>
      </c>
      <c r="F119" s="37">
        <v>0</v>
      </c>
      <c r="G119" s="37">
        <v>0</v>
      </c>
      <c r="H119" s="81" t="s">
        <v>59</v>
      </c>
      <c r="I119" s="34">
        <v>33</v>
      </c>
      <c r="J119" s="37">
        <v>2</v>
      </c>
      <c r="K119" s="11">
        <f t="shared" si="23"/>
        <v>6.0606060606060608E-2</v>
      </c>
    </row>
    <row r="120" spans="1:11" x14ac:dyDescent="0.35">
      <c r="A120" s="92"/>
      <c r="B120" s="34" t="s">
        <v>32</v>
      </c>
      <c r="C120" s="37">
        <v>0</v>
      </c>
      <c r="D120" s="37">
        <v>0</v>
      </c>
      <c r="E120" s="81" t="s">
        <v>59</v>
      </c>
      <c r="F120" s="37">
        <v>0</v>
      </c>
      <c r="G120" s="37">
        <v>0</v>
      </c>
      <c r="H120" s="81" t="s">
        <v>59</v>
      </c>
      <c r="I120" s="34">
        <v>16</v>
      </c>
      <c r="J120" s="37">
        <v>3</v>
      </c>
      <c r="K120" s="11">
        <f t="shared" si="23"/>
        <v>0.1875</v>
      </c>
    </row>
    <row r="121" spans="1:11" x14ac:dyDescent="0.35">
      <c r="A121" s="92"/>
      <c r="B121" s="34" t="s">
        <v>33</v>
      </c>
      <c r="C121" s="37">
        <v>2</v>
      </c>
      <c r="D121" s="37">
        <v>0</v>
      </c>
      <c r="E121" s="11">
        <f>D121/C121</f>
        <v>0</v>
      </c>
      <c r="F121" s="37">
        <v>0</v>
      </c>
      <c r="G121" s="37">
        <v>0</v>
      </c>
      <c r="H121" s="81" t="s">
        <v>59</v>
      </c>
      <c r="I121" s="34">
        <v>66</v>
      </c>
      <c r="J121" s="37">
        <v>9</v>
      </c>
      <c r="K121" s="11">
        <f t="shared" si="23"/>
        <v>0.13636363636363635</v>
      </c>
    </row>
    <row r="122" spans="1:11" x14ac:dyDescent="0.35">
      <c r="A122" s="92"/>
      <c r="B122" s="34" t="s">
        <v>34</v>
      </c>
      <c r="C122" s="37">
        <v>0</v>
      </c>
      <c r="D122" s="37">
        <v>0</v>
      </c>
      <c r="E122" s="81" t="s">
        <v>59</v>
      </c>
      <c r="F122" s="37">
        <v>1</v>
      </c>
      <c r="G122" s="37">
        <v>0</v>
      </c>
      <c r="H122" s="76" t="s">
        <v>59</v>
      </c>
      <c r="I122" s="34">
        <v>13</v>
      </c>
      <c r="J122" s="37">
        <v>0</v>
      </c>
      <c r="K122" s="76" t="s">
        <v>59</v>
      </c>
    </row>
    <row r="123" spans="1:11" x14ac:dyDescent="0.35">
      <c r="A123" s="92"/>
      <c r="B123" s="34" t="s">
        <v>35</v>
      </c>
      <c r="C123" s="37">
        <v>0</v>
      </c>
      <c r="D123" s="37">
        <v>0</v>
      </c>
      <c r="E123" s="81" t="s">
        <v>59</v>
      </c>
      <c r="F123" s="37">
        <v>0</v>
      </c>
      <c r="G123" s="37">
        <v>0</v>
      </c>
      <c r="H123" s="81" t="s">
        <v>59</v>
      </c>
      <c r="I123" s="34">
        <v>21</v>
      </c>
      <c r="J123" s="37">
        <v>3</v>
      </c>
      <c r="K123" s="11">
        <f t="shared" si="23"/>
        <v>0.14285714285714285</v>
      </c>
    </row>
    <row r="124" spans="1:11" x14ac:dyDescent="0.35">
      <c r="A124" s="92"/>
      <c r="B124" s="34" t="s">
        <v>36</v>
      </c>
      <c r="C124" s="37">
        <v>0</v>
      </c>
      <c r="D124" s="37">
        <v>0</v>
      </c>
      <c r="E124" s="81" t="s">
        <v>59</v>
      </c>
      <c r="F124" s="37">
        <v>0</v>
      </c>
      <c r="G124" s="37">
        <v>0</v>
      </c>
      <c r="H124" s="81" t="s">
        <v>59</v>
      </c>
      <c r="I124" s="34">
        <v>37</v>
      </c>
      <c r="J124" s="37">
        <v>2</v>
      </c>
      <c r="K124" s="11">
        <f t="shared" si="23"/>
        <v>5.4054054054054057E-2</v>
      </c>
    </row>
    <row r="125" spans="1:11" x14ac:dyDescent="0.35">
      <c r="A125" s="92"/>
      <c r="B125" s="34" t="s">
        <v>37</v>
      </c>
      <c r="C125" s="37">
        <v>0</v>
      </c>
      <c r="D125" s="37">
        <v>0</v>
      </c>
      <c r="E125" s="81" t="s">
        <v>59</v>
      </c>
      <c r="F125" s="37">
        <v>0</v>
      </c>
      <c r="G125" s="37">
        <v>0</v>
      </c>
      <c r="H125" s="81" t="s">
        <v>59</v>
      </c>
      <c r="I125" s="34">
        <v>28</v>
      </c>
      <c r="J125" s="37">
        <v>3</v>
      </c>
      <c r="K125" s="11">
        <f t="shared" si="23"/>
        <v>0.10714285714285714</v>
      </c>
    </row>
    <row r="126" spans="1:11" x14ac:dyDescent="0.35">
      <c r="A126" s="92"/>
      <c r="B126" s="34" t="s">
        <v>38</v>
      </c>
      <c r="C126" s="37">
        <v>0</v>
      </c>
      <c r="D126" s="37">
        <v>0</v>
      </c>
      <c r="E126" s="81" t="s">
        <v>59</v>
      </c>
      <c r="F126" s="37">
        <v>0</v>
      </c>
      <c r="G126" s="37">
        <v>0</v>
      </c>
      <c r="H126" s="81" t="s">
        <v>59</v>
      </c>
      <c r="I126" s="34">
        <v>40</v>
      </c>
      <c r="J126" s="37">
        <v>1</v>
      </c>
      <c r="K126" s="11">
        <f t="shared" si="23"/>
        <v>2.5000000000000001E-2</v>
      </c>
    </row>
    <row r="127" spans="1:11" x14ac:dyDescent="0.35">
      <c r="A127" s="93"/>
      <c r="B127" s="12" t="s">
        <v>9</v>
      </c>
      <c r="C127" s="13">
        <f>SUM(C115:C126)</f>
        <v>3</v>
      </c>
      <c r="D127" s="13">
        <f>SUM(D115:D126)</f>
        <v>0</v>
      </c>
      <c r="E127" s="14">
        <f t="shared" si="24"/>
        <v>0</v>
      </c>
      <c r="F127" s="13">
        <f t="shared" ref="F127:J127" si="26">SUM(F115:F126)</f>
        <v>1</v>
      </c>
      <c r="G127" s="13">
        <f t="shared" si="26"/>
        <v>0</v>
      </c>
      <c r="H127" s="81" t="s">
        <v>59</v>
      </c>
      <c r="I127" s="13">
        <f t="shared" si="26"/>
        <v>326</v>
      </c>
      <c r="J127" s="13">
        <f t="shared" si="26"/>
        <v>28</v>
      </c>
      <c r="K127" s="14">
        <f t="shared" si="23"/>
        <v>8.5889570552147243E-2</v>
      </c>
    </row>
    <row r="128" spans="1:11" x14ac:dyDescent="0.35">
      <c r="A128" s="60" t="s">
        <v>57</v>
      </c>
      <c r="B128" s="50" t="s">
        <v>58</v>
      </c>
      <c r="C128" s="37">
        <v>0</v>
      </c>
      <c r="D128" s="37">
        <v>0</v>
      </c>
      <c r="E128" s="81" t="s">
        <v>59</v>
      </c>
      <c r="F128" s="37">
        <v>0</v>
      </c>
      <c r="G128" s="37">
        <v>0</v>
      </c>
      <c r="H128" s="81" t="s">
        <v>59</v>
      </c>
      <c r="I128" s="34">
        <v>0</v>
      </c>
      <c r="J128" s="37">
        <v>0</v>
      </c>
      <c r="K128" s="81" t="s">
        <v>59</v>
      </c>
    </row>
    <row r="129" spans="1:11" x14ac:dyDescent="0.35">
      <c r="A129" s="15" t="s">
        <v>74</v>
      </c>
      <c r="B129" s="16"/>
      <c r="C129" s="13">
        <f>SUM(C109,C114,C127)</f>
        <v>159</v>
      </c>
      <c r="D129" s="13">
        <f>SUM(D109,D114,D127)</f>
        <v>1</v>
      </c>
      <c r="E129" s="14">
        <f t="shared" si="24"/>
        <v>6.2893081761006293E-3</v>
      </c>
      <c r="F129" s="13">
        <f>SUM(F109,F114,F127)</f>
        <v>33</v>
      </c>
      <c r="G129" s="13">
        <f>SUM(G109,G114,G127)</f>
        <v>1</v>
      </c>
      <c r="H129" s="14">
        <f t="shared" si="25"/>
        <v>3.0303030303030304E-2</v>
      </c>
      <c r="I129" s="13">
        <f>SUM(I109,I114,I127)</f>
        <v>1198</v>
      </c>
      <c r="J129" s="13">
        <f>SUM(J109,J114,J127)</f>
        <v>103</v>
      </c>
      <c r="K129" s="14">
        <f t="shared" si="23"/>
        <v>8.5976627712854761E-2</v>
      </c>
    </row>
    <row r="130" spans="1:11" x14ac:dyDescent="0.35">
      <c r="A130" s="18" t="s">
        <v>11</v>
      </c>
      <c r="B130" s="19" t="s">
        <v>12</v>
      </c>
      <c r="C130" s="37">
        <v>0</v>
      </c>
      <c r="D130" s="37">
        <v>0</v>
      </c>
      <c r="E130" s="81" t="s">
        <v>59</v>
      </c>
      <c r="F130" s="37">
        <v>0</v>
      </c>
      <c r="G130" s="37">
        <v>0</v>
      </c>
      <c r="H130" s="81" t="s">
        <v>59</v>
      </c>
      <c r="I130" s="34">
        <v>12</v>
      </c>
      <c r="J130" s="37">
        <v>0</v>
      </c>
      <c r="K130" s="81" t="s">
        <v>59</v>
      </c>
    </row>
    <row r="131" spans="1:11" ht="15.5" x14ac:dyDescent="0.35">
      <c r="A131" s="20" t="s">
        <v>74</v>
      </c>
      <c r="B131" s="21" t="s">
        <v>1</v>
      </c>
      <c r="C131" s="22">
        <f>SUM(C129:C130)</f>
        <v>159</v>
      </c>
      <c r="D131" s="22">
        <f>SUM(D129:D130)</f>
        <v>1</v>
      </c>
      <c r="E131" s="14">
        <f t="shared" si="24"/>
        <v>6.2893081761006293E-3</v>
      </c>
      <c r="F131" s="22">
        <f>SUM(F129:F130)</f>
        <v>33</v>
      </c>
      <c r="G131" s="22">
        <f>SUM(G129:G130)</f>
        <v>1</v>
      </c>
      <c r="H131" s="14">
        <f t="shared" si="25"/>
        <v>3.0303030303030304E-2</v>
      </c>
      <c r="I131" s="22">
        <f>SUM(I129:I130)</f>
        <v>1210</v>
      </c>
      <c r="J131" s="22">
        <f>SUM(J129:J130)</f>
        <v>103</v>
      </c>
      <c r="K131" s="38">
        <f t="shared" si="23"/>
        <v>8.5123966942148757E-2</v>
      </c>
    </row>
  </sheetData>
  <mergeCells count="54">
    <mergeCell ref="A4:A7"/>
    <mergeCell ref="B4:B7"/>
    <mergeCell ref="C4:C7"/>
    <mergeCell ref="D4:D7"/>
    <mergeCell ref="A8:A11"/>
    <mergeCell ref="A12:A16"/>
    <mergeCell ref="A17:A29"/>
    <mergeCell ref="C35:E35"/>
    <mergeCell ref="F35:H35"/>
    <mergeCell ref="K36:K39"/>
    <mergeCell ref="E36:E39"/>
    <mergeCell ref="F36:F39"/>
    <mergeCell ref="A40:A43"/>
    <mergeCell ref="A36:A39"/>
    <mergeCell ref="B36:B39"/>
    <mergeCell ref="C36:C39"/>
    <mergeCell ref="D36:D39"/>
    <mergeCell ref="D68:D71"/>
    <mergeCell ref="G36:G39"/>
    <mergeCell ref="H36:H39"/>
    <mergeCell ref="I36:I39"/>
    <mergeCell ref="J36:J39"/>
    <mergeCell ref="A44:A48"/>
    <mergeCell ref="A49:A61"/>
    <mergeCell ref="A68:A71"/>
    <mergeCell ref="B68:B71"/>
    <mergeCell ref="C68:C71"/>
    <mergeCell ref="A106:A109"/>
    <mergeCell ref="A110:A114"/>
    <mergeCell ref="A115:A127"/>
    <mergeCell ref="A102:A105"/>
    <mergeCell ref="B102:B105"/>
    <mergeCell ref="C102:C105"/>
    <mergeCell ref="D102:D105"/>
    <mergeCell ref="E102:E105"/>
    <mergeCell ref="F102:F105"/>
    <mergeCell ref="A72:A75"/>
    <mergeCell ref="A76:A80"/>
    <mergeCell ref="A81:A93"/>
    <mergeCell ref="C101:E101"/>
    <mergeCell ref="F101:H101"/>
    <mergeCell ref="G4:G7"/>
    <mergeCell ref="E4:E7"/>
    <mergeCell ref="F4:F7"/>
    <mergeCell ref="J102:J105"/>
    <mergeCell ref="I102:I105"/>
    <mergeCell ref="G68:G71"/>
    <mergeCell ref="E68:E71"/>
    <mergeCell ref="I35:K35"/>
    <mergeCell ref="K102:K105"/>
    <mergeCell ref="F68:F71"/>
    <mergeCell ref="I101:K101"/>
    <mergeCell ref="G102:G105"/>
    <mergeCell ref="H102:H10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opLeftCell="A10" zoomScaleNormal="100" workbookViewId="0">
      <selection activeCell="F31" sqref="F31"/>
    </sheetView>
  </sheetViews>
  <sheetFormatPr defaultRowHeight="14.5" x14ac:dyDescent="0.35"/>
  <cols>
    <col min="12" max="12" width="8.81640625" customWidth="1"/>
    <col min="13" max="13" width="41.7265625" customWidth="1"/>
  </cols>
  <sheetData>
    <row r="1" spans="1:13" ht="15.5" x14ac:dyDescent="0.35">
      <c r="A1" s="1"/>
    </row>
    <row r="2" spans="1:13" x14ac:dyDescent="0.35">
      <c r="L2" s="7"/>
    </row>
    <row r="3" spans="1:13" x14ac:dyDescent="0.35">
      <c r="M3" s="2"/>
    </row>
    <row r="4" spans="1:13" x14ac:dyDescent="0.35">
      <c r="M4" s="2"/>
    </row>
    <row r="5" spans="1:13" x14ac:dyDescent="0.35">
      <c r="M5" s="2"/>
    </row>
    <row r="6" spans="1:13" x14ac:dyDescent="0.35">
      <c r="M6" s="43"/>
    </row>
    <row r="7" spans="1:13" x14ac:dyDescent="0.35">
      <c r="M7" s="2"/>
    </row>
    <row r="8" spans="1:13" x14ac:dyDescent="0.35">
      <c r="M8" s="2"/>
    </row>
    <row r="9" spans="1:13" x14ac:dyDescent="0.35">
      <c r="L9" s="6"/>
      <c r="M9" s="2"/>
    </row>
    <row r="10" spans="1:13" x14ac:dyDescent="0.35">
      <c r="M10" s="2"/>
    </row>
    <row r="11" spans="1:13" x14ac:dyDescent="0.35">
      <c r="M11" s="2"/>
    </row>
    <row r="12" spans="1:13" x14ac:dyDescent="0.35">
      <c r="M12" s="2"/>
    </row>
    <row r="15" spans="1:13" x14ac:dyDescent="0.35">
      <c r="L15" s="8"/>
    </row>
    <row r="17" spans="1:18" x14ac:dyDescent="0.35">
      <c r="M17" s="5"/>
      <c r="N17" s="5"/>
      <c r="O17" s="5"/>
      <c r="P17" s="5"/>
      <c r="Q17" s="5"/>
      <c r="R17" s="5"/>
    </row>
    <row r="18" spans="1:18" x14ac:dyDescent="0.35">
      <c r="M18" s="5"/>
    </row>
    <row r="19" spans="1:18" x14ac:dyDescent="0.35">
      <c r="M19" s="4"/>
    </row>
    <row r="26" spans="1:18" ht="15" customHeight="1" x14ac:dyDescent="0.35">
      <c r="A26" s="3" t="s">
        <v>0</v>
      </c>
      <c r="B26" s="4"/>
      <c r="C26" s="4"/>
      <c r="D26" s="4"/>
      <c r="E26" s="4"/>
      <c r="F26" s="4"/>
      <c r="G26" s="4"/>
      <c r="H26" s="4"/>
      <c r="I26" s="4"/>
      <c r="J26" s="4"/>
    </row>
    <row r="27" spans="1:18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8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8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8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8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8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1"/>
  <sheetViews>
    <sheetView topLeftCell="A74" zoomScaleNormal="100" workbookViewId="0">
      <selection activeCell="A132" sqref="A132"/>
    </sheetView>
  </sheetViews>
  <sheetFormatPr defaultRowHeight="14.5" x14ac:dyDescent="0.35"/>
  <cols>
    <col min="1" max="1" width="28.26953125" customWidth="1"/>
    <col min="2" max="2" width="27" customWidth="1"/>
    <col min="3" max="3" width="23.1796875" customWidth="1"/>
    <col min="4" max="4" width="19.81640625" customWidth="1"/>
    <col min="5" max="5" width="18.81640625" customWidth="1"/>
    <col min="6" max="6" width="15.7265625" customWidth="1"/>
    <col min="7" max="7" width="12.453125" customWidth="1"/>
    <col min="8" max="8" width="13.453125" customWidth="1"/>
    <col min="9" max="9" width="12.1796875" customWidth="1"/>
    <col min="10" max="10" width="11.26953125" customWidth="1"/>
    <col min="11" max="11" width="10.54296875" customWidth="1"/>
  </cols>
  <sheetData>
    <row r="1" spans="1:12" ht="15" x14ac:dyDescent="0.35">
      <c r="A1" s="59" t="s">
        <v>61</v>
      </c>
    </row>
    <row r="2" spans="1:12" ht="15" x14ac:dyDescent="0.35">
      <c r="A2" s="9"/>
    </row>
    <row r="3" spans="1:12" x14ac:dyDescent="0.35">
      <c r="A3" s="10" t="s">
        <v>62</v>
      </c>
    </row>
    <row r="4" spans="1:12" x14ac:dyDescent="0.35">
      <c r="A4" s="90" t="s">
        <v>2</v>
      </c>
      <c r="B4" s="90" t="s">
        <v>3</v>
      </c>
      <c r="C4" s="84" t="s">
        <v>65</v>
      </c>
      <c r="D4" s="84" t="s">
        <v>66</v>
      </c>
      <c r="E4" s="84" t="s">
        <v>67</v>
      </c>
      <c r="F4" s="94" t="s">
        <v>15</v>
      </c>
    </row>
    <row r="5" spans="1:12" x14ac:dyDescent="0.35">
      <c r="A5" s="90"/>
      <c r="B5" s="90"/>
      <c r="C5" s="85"/>
      <c r="D5" s="85"/>
      <c r="E5" s="85"/>
      <c r="F5" s="94"/>
    </row>
    <row r="6" spans="1:12" x14ac:dyDescent="0.35">
      <c r="A6" s="90"/>
      <c r="B6" s="90"/>
      <c r="C6" s="85"/>
      <c r="D6" s="85"/>
      <c r="E6" s="85"/>
      <c r="F6" s="94"/>
    </row>
    <row r="7" spans="1:12" ht="44.25" customHeight="1" x14ac:dyDescent="0.35">
      <c r="A7" s="90"/>
      <c r="B7" s="90"/>
      <c r="C7" s="86"/>
      <c r="D7" s="86"/>
      <c r="E7" s="86"/>
      <c r="F7" s="94"/>
      <c r="G7" s="42"/>
      <c r="H7" s="30" t="s">
        <v>17</v>
      </c>
      <c r="I7" s="30" t="s">
        <v>18</v>
      </c>
      <c r="J7" s="30" t="s">
        <v>19</v>
      </c>
      <c r="K7" s="30" t="s">
        <v>20</v>
      </c>
      <c r="L7" s="45"/>
    </row>
    <row r="8" spans="1:12" x14ac:dyDescent="0.35">
      <c r="A8" s="90" t="s">
        <v>4</v>
      </c>
      <c r="B8" s="33" t="s">
        <v>21</v>
      </c>
      <c r="C8" s="37">
        <v>890</v>
      </c>
      <c r="D8" s="37">
        <v>21</v>
      </c>
      <c r="E8" s="62">
        <f>D8/C8</f>
        <v>2.359550561797753E-2</v>
      </c>
      <c r="F8" s="27" t="str">
        <f>ROUND(H8*100,0)&amp;-ROUND(I8*100,0)&amp;"%"</f>
        <v>2-4%</v>
      </c>
      <c r="G8" s="26">
        <f t="shared" ref="G8:G29" si="0">$E$33</f>
        <v>4.8799788973885518E-2</v>
      </c>
      <c r="H8" s="31">
        <v>1.5483945027520849E-2</v>
      </c>
      <c r="I8" s="31">
        <v>3.5801932966435912E-2</v>
      </c>
      <c r="J8" s="32">
        <f>E8-H8</f>
        <v>8.1115605904566804E-3</v>
      </c>
      <c r="K8" s="32">
        <f>I8-E8</f>
        <v>1.2206427348458383E-2</v>
      </c>
      <c r="L8" s="45"/>
    </row>
    <row r="9" spans="1:12" x14ac:dyDescent="0.35">
      <c r="A9" s="90"/>
      <c r="B9" s="33" t="s">
        <v>54</v>
      </c>
      <c r="C9" s="37">
        <v>6</v>
      </c>
      <c r="D9" s="37">
        <v>6</v>
      </c>
      <c r="E9" s="62">
        <f>D9/C9</f>
        <v>1</v>
      </c>
      <c r="F9" s="27" t="str">
        <f>ROUND(H9*100,0)&amp;-ROUND(I9*100,0)&amp;"%"</f>
        <v>61-100%</v>
      </c>
      <c r="G9" s="26">
        <f t="shared" si="0"/>
        <v>4.8799788973885518E-2</v>
      </c>
      <c r="H9" s="31">
        <v>0.60966667966753763</v>
      </c>
      <c r="I9" s="31">
        <v>0.99999999998983891</v>
      </c>
      <c r="J9" s="32">
        <f>E9-H9</f>
        <v>0.39033332033246237</v>
      </c>
      <c r="K9" s="32">
        <f>I9-E9</f>
        <v>-1.016109418827682E-11</v>
      </c>
      <c r="L9" s="45"/>
    </row>
    <row r="10" spans="1:12" x14ac:dyDescent="0.35">
      <c r="A10" s="90"/>
      <c r="B10" s="34" t="s">
        <v>22</v>
      </c>
      <c r="C10" s="37">
        <v>293</v>
      </c>
      <c r="D10" s="37">
        <v>34</v>
      </c>
      <c r="E10" s="62">
        <f t="shared" ref="E10:E33" si="1">D10/C10</f>
        <v>0.11604095563139932</v>
      </c>
      <c r="F10" s="27" t="str">
        <f t="shared" ref="F10:F33" si="2">ROUND(H10*100,0)&amp;-ROUND(I10*100,0)&amp;"%"</f>
        <v>8-16%</v>
      </c>
      <c r="G10" s="26">
        <f t="shared" si="0"/>
        <v>4.8799788973885518E-2</v>
      </c>
      <c r="H10" s="31">
        <v>8.4238547160058672E-2</v>
      </c>
      <c r="I10" s="31">
        <v>0.15778103887568243</v>
      </c>
      <c r="J10" s="32">
        <f t="shared" ref="J10:J33" si="3">E10-H10</f>
        <v>3.1802408471340651E-2</v>
      </c>
      <c r="K10" s="32">
        <f t="shared" ref="K10:K33" si="4">I10-E10</f>
        <v>4.1740083244283105E-2</v>
      </c>
      <c r="L10" s="45"/>
    </row>
    <row r="11" spans="1:12" x14ac:dyDescent="0.35">
      <c r="A11" s="90"/>
      <c r="B11" s="35" t="s">
        <v>5</v>
      </c>
      <c r="C11" s="13">
        <v>1189</v>
      </c>
      <c r="D11" s="13">
        <v>61</v>
      </c>
      <c r="E11" s="63">
        <f t="shared" si="1"/>
        <v>5.1303616484440706E-2</v>
      </c>
      <c r="F11" s="29" t="str">
        <f t="shared" si="2"/>
        <v>4-7%</v>
      </c>
      <c r="G11" s="26">
        <f t="shared" si="0"/>
        <v>4.8799788973885518E-2</v>
      </c>
      <c r="H11" s="31">
        <v>4.0145805447378162E-2</v>
      </c>
      <c r="I11" s="31">
        <v>6.5351403690659449E-2</v>
      </c>
      <c r="J11" s="32">
        <f t="shared" si="3"/>
        <v>1.1157811037062544E-2</v>
      </c>
      <c r="K11" s="32">
        <f t="shared" si="4"/>
        <v>1.4047787206218743E-2</v>
      </c>
      <c r="L11" s="45"/>
    </row>
    <row r="12" spans="1:12" x14ac:dyDescent="0.35">
      <c r="A12" s="90" t="s">
        <v>6</v>
      </c>
      <c r="B12" s="34" t="s">
        <v>23</v>
      </c>
      <c r="C12" s="37">
        <v>513</v>
      </c>
      <c r="D12" s="37">
        <v>55</v>
      </c>
      <c r="E12" s="62">
        <f t="shared" si="1"/>
        <v>0.10721247563352826</v>
      </c>
      <c r="F12" s="27" t="str">
        <f t="shared" si="2"/>
        <v>8-14%</v>
      </c>
      <c r="G12" s="26">
        <f t="shared" si="0"/>
        <v>4.8799788973885518E-2</v>
      </c>
      <c r="H12" s="31">
        <v>8.3299995059650009E-2</v>
      </c>
      <c r="I12" s="31">
        <v>0.13696377190283543</v>
      </c>
      <c r="J12" s="32">
        <f t="shared" si="3"/>
        <v>2.391248057387825E-2</v>
      </c>
      <c r="K12" s="32">
        <f t="shared" si="4"/>
        <v>2.975129626930717E-2</v>
      </c>
      <c r="L12" s="45"/>
    </row>
    <row r="13" spans="1:12" x14ac:dyDescent="0.35">
      <c r="A13" s="90"/>
      <c r="B13" s="34" t="s">
        <v>24</v>
      </c>
      <c r="C13" s="37">
        <v>419</v>
      </c>
      <c r="D13" s="37">
        <v>13</v>
      </c>
      <c r="E13" s="62">
        <f t="shared" si="1"/>
        <v>3.1026252983293555E-2</v>
      </c>
      <c r="F13" s="27" t="str">
        <f t="shared" si="2"/>
        <v>2-5%</v>
      </c>
      <c r="G13" s="26">
        <f t="shared" si="0"/>
        <v>4.8799788973885518E-2</v>
      </c>
      <c r="H13" s="31">
        <v>1.8220013234074482E-2</v>
      </c>
      <c r="I13" s="31">
        <v>5.235358753699311E-2</v>
      </c>
      <c r="J13" s="32">
        <f t="shared" si="3"/>
        <v>1.2806239749219073E-2</v>
      </c>
      <c r="K13" s="32">
        <f t="shared" si="4"/>
        <v>2.1327334553699555E-2</v>
      </c>
      <c r="L13" s="45"/>
    </row>
    <row r="14" spans="1:12" x14ac:dyDescent="0.35">
      <c r="A14" s="90"/>
      <c r="B14" s="36" t="s">
        <v>25</v>
      </c>
      <c r="C14" s="37">
        <v>532</v>
      </c>
      <c r="D14" s="37">
        <v>2</v>
      </c>
      <c r="E14" s="62">
        <f t="shared" si="1"/>
        <v>3.7593984962406013E-3</v>
      </c>
      <c r="F14" s="27" t="str">
        <f t="shared" si="2"/>
        <v>0-1%</v>
      </c>
      <c r="G14" s="26">
        <f t="shared" si="0"/>
        <v>4.8799788973885518E-2</v>
      </c>
      <c r="H14" s="31">
        <v>1.0315711812899574E-3</v>
      </c>
      <c r="I14" s="31">
        <v>1.3602315953572721E-2</v>
      </c>
      <c r="J14" s="32">
        <f t="shared" si="3"/>
        <v>2.7278273149506441E-3</v>
      </c>
      <c r="K14" s="32">
        <f t="shared" si="4"/>
        <v>9.8429174573321197E-3</v>
      </c>
      <c r="L14" s="45"/>
    </row>
    <row r="15" spans="1:12" x14ac:dyDescent="0.35">
      <c r="A15" s="90"/>
      <c r="B15" s="34" t="s">
        <v>26</v>
      </c>
      <c r="C15" s="37">
        <v>211</v>
      </c>
      <c r="D15" s="37">
        <v>6</v>
      </c>
      <c r="E15" s="62">
        <f t="shared" si="1"/>
        <v>2.843601895734597E-2</v>
      </c>
      <c r="F15" s="27" t="str">
        <f t="shared" si="2"/>
        <v>1-6%</v>
      </c>
      <c r="G15" s="26">
        <f t="shared" si="0"/>
        <v>4.8799788973885518E-2</v>
      </c>
      <c r="H15" s="31">
        <v>1.3096293874201108E-2</v>
      </c>
      <c r="I15" s="31">
        <v>6.0639215280359121E-2</v>
      </c>
      <c r="J15" s="32">
        <f t="shared" si="3"/>
        <v>1.5339725083144863E-2</v>
      </c>
      <c r="K15" s="32">
        <f t="shared" si="4"/>
        <v>3.2203196323013147E-2</v>
      </c>
      <c r="L15" s="45"/>
    </row>
    <row r="16" spans="1:12" x14ac:dyDescent="0.35">
      <c r="A16" s="90"/>
      <c r="B16" s="35" t="s">
        <v>7</v>
      </c>
      <c r="C16" s="13">
        <v>1675</v>
      </c>
      <c r="D16" s="13">
        <v>76</v>
      </c>
      <c r="E16" s="63">
        <f t="shared" si="1"/>
        <v>4.5373134328358211E-2</v>
      </c>
      <c r="F16" s="29" t="str">
        <f t="shared" si="2"/>
        <v>4-6%</v>
      </c>
      <c r="G16" s="26">
        <f t="shared" si="0"/>
        <v>4.8799788973885518E-2</v>
      </c>
      <c r="H16" s="31">
        <v>3.6403790968502221E-2</v>
      </c>
      <c r="I16" s="31">
        <v>5.642298778004276E-2</v>
      </c>
      <c r="J16" s="32">
        <f t="shared" si="3"/>
        <v>8.9693433598559899E-3</v>
      </c>
      <c r="K16" s="32">
        <f t="shared" si="4"/>
        <v>1.1049853451684549E-2</v>
      </c>
      <c r="L16" s="45"/>
    </row>
    <row r="17" spans="1:12" x14ac:dyDescent="0.35">
      <c r="A17" s="91" t="s">
        <v>8</v>
      </c>
      <c r="B17" s="34" t="s">
        <v>27</v>
      </c>
      <c r="C17" s="37">
        <v>31</v>
      </c>
      <c r="D17" s="37">
        <v>1</v>
      </c>
      <c r="E17" s="62">
        <f t="shared" si="1"/>
        <v>3.2258064516129031E-2</v>
      </c>
      <c r="F17" s="27" t="str">
        <f t="shared" si="2"/>
        <v>1-16%</v>
      </c>
      <c r="G17" s="26">
        <f t="shared" si="0"/>
        <v>4.8799788973885518E-2</v>
      </c>
      <c r="H17" s="31">
        <v>5.7172378411121478E-3</v>
      </c>
      <c r="I17" s="31">
        <v>0.16194066221007411</v>
      </c>
      <c r="J17" s="32">
        <f t="shared" si="3"/>
        <v>2.6540826675016883E-2</v>
      </c>
      <c r="K17" s="32">
        <f t="shared" si="4"/>
        <v>0.12968259769394508</v>
      </c>
      <c r="L17" s="45"/>
    </row>
    <row r="18" spans="1:12" x14ac:dyDescent="0.35">
      <c r="A18" s="92"/>
      <c r="B18" s="34" t="s">
        <v>28</v>
      </c>
      <c r="C18" s="37">
        <v>109</v>
      </c>
      <c r="D18" s="37">
        <v>2</v>
      </c>
      <c r="E18" s="62">
        <f t="shared" si="1"/>
        <v>1.834862385321101E-2</v>
      </c>
      <c r="F18" s="27" t="str">
        <f t="shared" si="2"/>
        <v>1-6%</v>
      </c>
      <c r="G18" s="26">
        <f t="shared" si="0"/>
        <v>4.8799788973885518E-2</v>
      </c>
      <c r="H18" s="31">
        <v>5.0463740688666062E-3</v>
      </c>
      <c r="I18" s="31">
        <v>6.444443515414959E-2</v>
      </c>
      <c r="J18" s="32">
        <f t="shared" si="3"/>
        <v>1.3302249784344404E-2</v>
      </c>
      <c r="K18" s="32">
        <f t="shared" si="4"/>
        <v>4.609581130093858E-2</v>
      </c>
      <c r="L18" s="45"/>
    </row>
    <row r="19" spans="1:12" x14ac:dyDescent="0.35">
      <c r="A19" s="92"/>
      <c r="B19" s="34" t="s">
        <v>29</v>
      </c>
      <c r="C19" s="37">
        <v>23</v>
      </c>
      <c r="D19" s="37">
        <v>0</v>
      </c>
      <c r="E19" s="66" t="s">
        <v>72</v>
      </c>
      <c r="F19" s="66" t="s">
        <v>72</v>
      </c>
      <c r="G19" s="26">
        <f t="shared" si="0"/>
        <v>4.8799788973885518E-2</v>
      </c>
      <c r="H19" s="31">
        <v>3.725582395904328E-12</v>
      </c>
      <c r="I19" s="31">
        <v>0.1431161198371691</v>
      </c>
      <c r="J19" s="32" t="e">
        <f t="shared" si="3"/>
        <v>#VALUE!</v>
      </c>
      <c r="K19" s="32" t="e">
        <f t="shared" si="4"/>
        <v>#VALUE!</v>
      </c>
      <c r="L19" s="45"/>
    </row>
    <row r="20" spans="1:12" x14ac:dyDescent="0.35">
      <c r="A20" s="92"/>
      <c r="B20" s="34" t="s">
        <v>30</v>
      </c>
      <c r="C20" s="37">
        <v>49</v>
      </c>
      <c r="D20" s="37">
        <v>4</v>
      </c>
      <c r="E20" s="62">
        <f t="shared" si="1"/>
        <v>8.1632653061224483E-2</v>
      </c>
      <c r="F20" s="27" t="str">
        <f t="shared" si="2"/>
        <v>3-19%</v>
      </c>
      <c r="G20" s="26">
        <f t="shared" si="0"/>
        <v>4.8799788973885518E-2</v>
      </c>
      <c r="H20" s="31">
        <v>3.2202875358598428E-2</v>
      </c>
      <c r="I20" s="31">
        <v>0.19189098893524831</v>
      </c>
      <c r="J20" s="32">
        <f t="shared" si="3"/>
        <v>4.9429777702626056E-2</v>
      </c>
      <c r="K20" s="32">
        <f t="shared" si="4"/>
        <v>0.11025833587402382</v>
      </c>
      <c r="L20" s="45"/>
    </row>
    <row r="21" spans="1:12" x14ac:dyDescent="0.35">
      <c r="A21" s="92"/>
      <c r="B21" s="34" t="s">
        <v>31</v>
      </c>
      <c r="C21" s="37">
        <v>72</v>
      </c>
      <c r="D21" s="37">
        <v>2</v>
      </c>
      <c r="E21" s="62">
        <f t="shared" si="1"/>
        <v>2.7777777777777776E-2</v>
      </c>
      <c r="F21" s="27" t="str">
        <f t="shared" si="2"/>
        <v>1-10%</v>
      </c>
      <c r="G21" s="26">
        <f t="shared" si="0"/>
        <v>4.8799788973885518E-2</v>
      </c>
      <c r="H21" s="31">
        <v>7.6510396565602221E-3</v>
      </c>
      <c r="I21" s="31">
        <v>9.5741549816120264E-2</v>
      </c>
      <c r="J21" s="32">
        <f t="shared" si="3"/>
        <v>2.0126738121217555E-2</v>
      </c>
      <c r="K21" s="32">
        <f t="shared" si="4"/>
        <v>6.7963772038342488E-2</v>
      </c>
      <c r="L21" s="45"/>
    </row>
    <row r="22" spans="1:12" x14ac:dyDescent="0.35">
      <c r="A22" s="92"/>
      <c r="B22" s="34" t="s">
        <v>32</v>
      </c>
      <c r="C22" s="37">
        <v>127</v>
      </c>
      <c r="D22" s="37">
        <v>16</v>
      </c>
      <c r="E22" s="62">
        <f t="shared" si="1"/>
        <v>0.12598425196850394</v>
      </c>
      <c r="F22" s="27" t="str">
        <f t="shared" si="2"/>
        <v>8-19%</v>
      </c>
      <c r="G22" s="26">
        <f t="shared" si="0"/>
        <v>4.8799788973885518E-2</v>
      </c>
      <c r="H22" s="31">
        <v>7.9056424989281462E-2</v>
      </c>
      <c r="I22" s="31">
        <v>0.19487393166893782</v>
      </c>
      <c r="J22" s="32">
        <f t="shared" si="3"/>
        <v>4.6927826979222473E-2</v>
      </c>
      <c r="K22" s="32">
        <f t="shared" si="4"/>
        <v>6.8889679700433887E-2</v>
      </c>
      <c r="L22" s="45"/>
    </row>
    <row r="23" spans="1:12" x14ac:dyDescent="0.35">
      <c r="A23" s="92"/>
      <c r="B23" s="34" t="s">
        <v>33</v>
      </c>
      <c r="C23" s="37">
        <v>200</v>
      </c>
      <c r="D23" s="37">
        <v>6</v>
      </c>
      <c r="E23" s="62">
        <f t="shared" si="1"/>
        <v>0.03</v>
      </c>
      <c r="F23" s="27" t="str">
        <f t="shared" si="2"/>
        <v>1-6%</v>
      </c>
      <c r="G23" s="26">
        <f t="shared" si="0"/>
        <v>4.8799788973885518E-2</v>
      </c>
      <c r="H23" s="31">
        <v>1.3820335196641139E-2</v>
      </c>
      <c r="I23" s="31">
        <v>6.3894200930841361E-2</v>
      </c>
      <c r="J23" s="32">
        <f t="shared" si="3"/>
        <v>1.6179664803358862E-2</v>
      </c>
      <c r="K23" s="32">
        <f t="shared" si="4"/>
        <v>3.3894200930841362E-2</v>
      </c>
      <c r="L23" s="45"/>
    </row>
    <row r="24" spans="1:12" x14ac:dyDescent="0.35">
      <c r="A24" s="92"/>
      <c r="B24" s="34" t="s">
        <v>34</v>
      </c>
      <c r="C24" s="37">
        <v>17</v>
      </c>
      <c r="D24" s="37">
        <v>1</v>
      </c>
      <c r="E24" s="62">
        <f t="shared" si="1"/>
        <v>5.8823529411764705E-2</v>
      </c>
      <c r="F24" s="27" t="str">
        <f t="shared" si="2"/>
        <v>1-27%</v>
      </c>
      <c r="G24" s="26">
        <f t="shared" si="0"/>
        <v>4.8799788973885518E-2</v>
      </c>
      <c r="H24" s="31">
        <v>1.0460430900381668E-2</v>
      </c>
      <c r="I24" s="31">
        <v>0.26981973709870583</v>
      </c>
      <c r="J24" s="32">
        <f t="shared" si="3"/>
        <v>4.836309851138304E-2</v>
      </c>
      <c r="K24" s="32">
        <f t="shared" si="4"/>
        <v>0.21099620768694111</v>
      </c>
      <c r="L24" s="45"/>
    </row>
    <row r="25" spans="1:12" x14ac:dyDescent="0.35">
      <c r="A25" s="92"/>
      <c r="B25" s="34" t="s">
        <v>35</v>
      </c>
      <c r="C25" s="37">
        <v>57</v>
      </c>
      <c r="D25" s="37">
        <v>5</v>
      </c>
      <c r="E25" s="62">
        <f t="shared" si="1"/>
        <v>8.771929824561403E-2</v>
      </c>
      <c r="F25" s="27" t="str">
        <f t="shared" si="2"/>
        <v>4-19%</v>
      </c>
      <c r="G25" s="26">
        <f t="shared" si="0"/>
        <v>4.8799788973885518E-2</v>
      </c>
      <c r="H25" s="31">
        <v>3.8051733847882636E-2</v>
      </c>
      <c r="I25" s="31">
        <v>0.18944851061615731</v>
      </c>
      <c r="J25" s="32">
        <f t="shared" si="3"/>
        <v>4.9667564397731394E-2</v>
      </c>
      <c r="K25" s="32">
        <f t="shared" si="4"/>
        <v>0.10172921237054328</v>
      </c>
      <c r="L25" s="45"/>
    </row>
    <row r="26" spans="1:12" x14ac:dyDescent="0.35">
      <c r="A26" s="92"/>
      <c r="B26" s="34" t="s">
        <v>36</v>
      </c>
      <c r="C26" s="37">
        <v>64</v>
      </c>
      <c r="D26" s="37">
        <v>6</v>
      </c>
      <c r="E26" s="62">
        <f t="shared" si="1"/>
        <v>9.375E-2</v>
      </c>
      <c r="F26" s="27" t="str">
        <f t="shared" si="2"/>
        <v>4-19%</v>
      </c>
      <c r="G26" s="26">
        <f t="shared" si="0"/>
        <v>4.8799788973885518E-2</v>
      </c>
      <c r="H26" s="31">
        <v>4.3678318387991008E-2</v>
      </c>
      <c r="I26" s="31">
        <v>0.18982855372897758</v>
      </c>
      <c r="J26" s="32">
        <f t="shared" si="3"/>
        <v>5.0071681612008992E-2</v>
      </c>
      <c r="K26" s="32">
        <f t="shared" si="4"/>
        <v>9.6078553728977584E-2</v>
      </c>
      <c r="L26" s="45"/>
    </row>
    <row r="27" spans="1:12" x14ac:dyDescent="0.35">
      <c r="A27" s="92"/>
      <c r="B27" s="34" t="s">
        <v>37</v>
      </c>
      <c r="C27" s="37">
        <v>52</v>
      </c>
      <c r="D27" s="37">
        <v>3</v>
      </c>
      <c r="E27" s="62">
        <f t="shared" si="1"/>
        <v>5.7692307692307696E-2</v>
      </c>
      <c r="F27" s="27" t="str">
        <f t="shared" si="2"/>
        <v>2-16%</v>
      </c>
      <c r="G27" s="26">
        <f t="shared" si="0"/>
        <v>4.8799788973885518E-2</v>
      </c>
      <c r="H27" s="31">
        <v>1.9814211879620368E-2</v>
      </c>
      <c r="I27" s="31">
        <v>0.15642484351871005</v>
      </c>
      <c r="J27" s="32">
        <f t="shared" si="3"/>
        <v>3.7878095812687328E-2</v>
      </c>
      <c r="K27" s="32">
        <f t="shared" si="4"/>
        <v>9.8732535826402359E-2</v>
      </c>
      <c r="L27" s="45"/>
    </row>
    <row r="28" spans="1:12" x14ac:dyDescent="0.35">
      <c r="A28" s="92"/>
      <c r="B28" s="34" t="s">
        <v>38</v>
      </c>
      <c r="C28" s="37">
        <v>106</v>
      </c>
      <c r="D28" s="37">
        <v>2</v>
      </c>
      <c r="E28" s="62">
        <f t="shared" si="1"/>
        <v>1.8867924528301886E-2</v>
      </c>
      <c r="F28" s="27" t="str">
        <f t="shared" si="2"/>
        <v>1-7%</v>
      </c>
      <c r="G28" s="26">
        <f t="shared" si="0"/>
        <v>4.8799788973885518E-2</v>
      </c>
      <c r="H28" s="31">
        <v>5.1896208136825136E-3</v>
      </c>
      <c r="I28" s="31">
        <v>6.619912803568824E-2</v>
      </c>
      <c r="J28" s="32">
        <f t="shared" si="3"/>
        <v>1.3678303714619373E-2</v>
      </c>
      <c r="K28" s="32">
        <f t="shared" si="4"/>
        <v>4.7331203507386357E-2</v>
      </c>
      <c r="L28" s="45"/>
    </row>
    <row r="29" spans="1:12" x14ac:dyDescent="0.35">
      <c r="A29" s="93"/>
      <c r="B29" s="12" t="s">
        <v>9</v>
      </c>
      <c r="C29" s="13">
        <v>907</v>
      </c>
      <c r="D29" s="13">
        <v>48</v>
      </c>
      <c r="E29" s="63">
        <f t="shared" si="1"/>
        <v>5.2921719955898568E-2</v>
      </c>
      <c r="F29" s="29" t="str">
        <f t="shared" si="2"/>
        <v>4-7%</v>
      </c>
      <c r="G29" s="26">
        <f t="shared" si="0"/>
        <v>4.8799788973885518E-2</v>
      </c>
      <c r="H29" s="31">
        <v>4.0146461730994225E-2</v>
      </c>
      <c r="I29" s="31">
        <v>6.9468053448524081E-2</v>
      </c>
      <c r="J29" s="32">
        <f t="shared" si="3"/>
        <v>1.2775258224904343E-2</v>
      </c>
      <c r="K29" s="32">
        <f t="shared" si="4"/>
        <v>1.6546333492625513E-2</v>
      </c>
      <c r="L29" s="45"/>
    </row>
    <row r="30" spans="1:12" x14ac:dyDescent="0.35">
      <c r="A30" s="48" t="s">
        <v>57</v>
      </c>
      <c r="B30" s="50" t="s">
        <v>58</v>
      </c>
      <c r="C30" s="65">
        <v>0</v>
      </c>
      <c r="D30" s="65">
        <v>0</v>
      </c>
      <c r="E30" s="66" t="s">
        <v>72</v>
      </c>
      <c r="F30" s="66" t="s">
        <v>72</v>
      </c>
      <c r="G30" s="26"/>
      <c r="H30" s="31"/>
      <c r="I30" s="31"/>
      <c r="J30" s="32"/>
      <c r="K30" s="32"/>
      <c r="L30" s="45"/>
    </row>
    <row r="31" spans="1:12" x14ac:dyDescent="0.35">
      <c r="A31" s="15" t="s">
        <v>74</v>
      </c>
      <c r="B31" s="16"/>
      <c r="C31" s="13">
        <v>3771</v>
      </c>
      <c r="D31" s="13">
        <v>185</v>
      </c>
      <c r="E31" s="63">
        <f t="shared" si="1"/>
        <v>4.9058605144524002E-2</v>
      </c>
      <c r="F31" s="29" t="str">
        <f t="shared" si="2"/>
        <v>4-6%</v>
      </c>
      <c r="G31" s="26">
        <f>$E$33</f>
        <v>4.8799788973885518E-2</v>
      </c>
      <c r="H31" s="31">
        <v>4.2612030171456483E-2</v>
      </c>
      <c r="I31" s="31">
        <v>5.6422975358441992E-2</v>
      </c>
      <c r="J31" s="32">
        <f t="shared" si="3"/>
        <v>6.446574973067519E-3</v>
      </c>
      <c r="K31" s="32">
        <f t="shared" si="4"/>
        <v>7.3643702139179895E-3</v>
      </c>
      <c r="L31" s="45"/>
    </row>
    <row r="32" spans="1:12" x14ac:dyDescent="0.35">
      <c r="A32" s="18" t="s">
        <v>11</v>
      </c>
      <c r="B32" s="19" t="s">
        <v>12</v>
      </c>
      <c r="C32" s="13">
        <v>20</v>
      </c>
      <c r="D32" s="17">
        <v>0</v>
      </c>
      <c r="E32" s="66" t="s">
        <v>72</v>
      </c>
      <c r="F32" s="66" t="s">
        <v>72</v>
      </c>
      <c r="G32" s="26">
        <f>$E$33</f>
        <v>4.8799788973885518E-2</v>
      </c>
      <c r="H32" s="31">
        <v>4.1943773045437255E-12</v>
      </c>
      <c r="I32" s="31">
        <v>0.16112460849592153</v>
      </c>
      <c r="J32" s="32" t="e">
        <f t="shared" si="3"/>
        <v>#VALUE!</v>
      </c>
      <c r="K32" s="32" t="e">
        <f t="shared" si="4"/>
        <v>#VALUE!</v>
      </c>
      <c r="L32" s="45"/>
    </row>
    <row r="33" spans="1:12" ht="15.5" x14ac:dyDescent="0.35">
      <c r="A33" s="20" t="s">
        <v>74</v>
      </c>
      <c r="B33" s="21" t="s">
        <v>1</v>
      </c>
      <c r="C33" s="22">
        <v>3791</v>
      </c>
      <c r="D33" s="22">
        <v>185</v>
      </c>
      <c r="E33" s="64">
        <f t="shared" si="1"/>
        <v>4.8799788973885518E-2</v>
      </c>
      <c r="F33" s="41" t="str">
        <f t="shared" si="2"/>
        <v>4-6%</v>
      </c>
      <c r="G33" s="42"/>
      <c r="H33" s="31">
        <v>4.2386521824602126E-2</v>
      </c>
      <c r="I33" s="31">
        <v>5.6126538285377378E-2</v>
      </c>
      <c r="J33" s="32">
        <f t="shared" si="3"/>
        <v>6.4132671492833915E-3</v>
      </c>
      <c r="K33" s="32">
        <f t="shared" si="4"/>
        <v>7.3267493114918605E-3</v>
      </c>
      <c r="L33" s="45"/>
    </row>
    <row r="34" spans="1:12" x14ac:dyDescent="0.35">
      <c r="A34" s="58" t="s">
        <v>73</v>
      </c>
      <c r="B34" s="31"/>
      <c r="C34" s="31"/>
      <c r="D34" s="31"/>
      <c r="E34" s="31"/>
      <c r="F34" s="39"/>
      <c r="H34" s="31"/>
      <c r="I34" s="31"/>
      <c r="J34" s="32"/>
      <c r="K34" s="32"/>
    </row>
    <row r="35" spans="1:12" x14ac:dyDescent="0.35">
      <c r="A35" s="10" t="s">
        <v>62</v>
      </c>
      <c r="C35" s="87" t="s">
        <v>55</v>
      </c>
      <c r="D35" s="88"/>
      <c r="E35" s="89"/>
      <c r="F35" s="87" t="s">
        <v>60</v>
      </c>
      <c r="G35" s="88"/>
      <c r="H35" s="89"/>
      <c r="I35" s="87" t="s">
        <v>56</v>
      </c>
      <c r="J35" s="88"/>
      <c r="K35" s="89"/>
    </row>
    <row r="36" spans="1:12" ht="15" customHeight="1" x14ac:dyDescent="0.35">
      <c r="A36" s="90" t="s">
        <v>2</v>
      </c>
      <c r="B36" s="90" t="s">
        <v>3</v>
      </c>
      <c r="C36" s="84" t="s">
        <v>65</v>
      </c>
      <c r="D36" s="84" t="s">
        <v>66</v>
      </c>
      <c r="E36" s="84" t="s">
        <v>67</v>
      </c>
      <c r="F36" s="84" t="s">
        <v>65</v>
      </c>
      <c r="G36" s="84" t="s">
        <v>66</v>
      </c>
      <c r="H36" s="84" t="s">
        <v>67</v>
      </c>
      <c r="I36" s="84" t="s">
        <v>65</v>
      </c>
      <c r="J36" s="84" t="s">
        <v>66</v>
      </c>
      <c r="K36" s="84" t="s">
        <v>67</v>
      </c>
    </row>
    <row r="37" spans="1:12" x14ac:dyDescent="0.35">
      <c r="A37" s="90"/>
      <c r="B37" s="90"/>
      <c r="C37" s="85"/>
      <c r="D37" s="85"/>
      <c r="E37" s="85"/>
      <c r="F37" s="85"/>
      <c r="G37" s="85"/>
      <c r="H37" s="85"/>
      <c r="I37" s="85"/>
      <c r="J37" s="85"/>
      <c r="K37" s="85"/>
    </row>
    <row r="38" spans="1:12" x14ac:dyDescent="0.35">
      <c r="A38" s="90"/>
      <c r="B38" s="90"/>
      <c r="C38" s="85"/>
      <c r="D38" s="85"/>
      <c r="E38" s="85"/>
      <c r="F38" s="85"/>
      <c r="G38" s="85"/>
      <c r="H38" s="85"/>
      <c r="I38" s="85"/>
      <c r="J38" s="85"/>
      <c r="K38" s="85"/>
    </row>
    <row r="39" spans="1:12" x14ac:dyDescent="0.35">
      <c r="A39" s="90"/>
      <c r="B39" s="90"/>
      <c r="C39" s="86"/>
      <c r="D39" s="86"/>
      <c r="E39" s="86"/>
      <c r="F39" s="86"/>
      <c r="G39" s="86"/>
      <c r="H39" s="86"/>
      <c r="I39" s="86"/>
      <c r="J39" s="86"/>
      <c r="K39" s="86"/>
    </row>
    <row r="40" spans="1:12" x14ac:dyDescent="0.35">
      <c r="A40" s="90" t="s">
        <v>4</v>
      </c>
      <c r="B40" s="33" t="s">
        <v>21</v>
      </c>
      <c r="C40" s="37">
        <v>0</v>
      </c>
      <c r="D40" s="37">
        <v>0</v>
      </c>
      <c r="E40" s="66" t="s">
        <v>72</v>
      </c>
      <c r="F40" s="37">
        <v>0</v>
      </c>
      <c r="G40" s="37">
        <v>0</v>
      </c>
      <c r="H40" s="66" t="s">
        <v>72</v>
      </c>
      <c r="I40" s="37">
        <v>890</v>
      </c>
      <c r="J40" s="37">
        <v>19</v>
      </c>
      <c r="K40" s="62">
        <f>J40/I40</f>
        <v>2.1348314606741574E-2</v>
      </c>
    </row>
    <row r="41" spans="1:12" ht="44.25" customHeight="1" x14ac:dyDescent="0.35">
      <c r="A41" s="90"/>
      <c r="B41" s="33" t="s">
        <v>54</v>
      </c>
      <c r="C41" s="37">
        <v>1</v>
      </c>
      <c r="D41" s="37">
        <v>1</v>
      </c>
      <c r="E41" s="62">
        <f>D41/C41</f>
        <v>1</v>
      </c>
      <c r="F41" s="37">
        <v>5</v>
      </c>
      <c r="G41" s="37">
        <v>5</v>
      </c>
      <c r="H41" s="62">
        <f>G41/F41</f>
        <v>1</v>
      </c>
      <c r="I41" s="37">
        <v>0</v>
      </c>
      <c r="J41" s="37">
        <v>0</v>
      </c>
      <c r="K41" s="66" t="s">
        <v>72</v>
      </c>
    </row>
    <row r="42" spans="1:12" x14ac:dyDescent="0.35">
      <c r="A42" s="90"/>
      <c r="B42" s="34" t="s">
        <v>22</v>
      </c>
      <c r="C42" s="37">
        <v>0</v>
      </c>
      <c r="D42" s="37"/>
      <c r="E42" s="66" t="s">
        <v>72</v>
      </c>
      <c r="F42" s="37">
        <v>4</v>
      </c>
      <c r="G42" s="37">
        <v>4</v>
      </c>
      <c r="H42" s="62">
        <f t="shared" ref="H42:H43" si="5">G42/F42</f>
        <v>1</v>
      </c>
      <c r="I42" s="37">
        <v>289</v>
      </c>
      <c r="J42" s="37">
        <v>28</v>
      </c>
      <c r="K42" s="62">
        <f t="shared" ref="K42:K65" si="6">J42/I42</f>
        <v>9.6885813148788927E-2</v>
      </c>
    </row>
    <row r="43" spans="1:12" x14ac:dyDescent="0.35">
      <c r="A43" s="90"/>
      <c r="B43" s="35" t="s">
        <v>5</v>
      </c>
      <c r="C43" s="13">
        <f>SUM(C40:C42)</f>
        <v>1</v>
      </c>
      <c r="D43" s="13">
        <f t="shared" ref="D43" si="7">SUM(D40:D42)</f>
        <v>1</v>
      </c>
      <c r="E43" s="63">
        <f t="shared" ref="E43" si="8">D43/C43</f>
        <v>1</v>
      </c>
      <c r="F43" s="13">
        <f>SUM(F40:F42)</f>
        <v>9</v>
      </c>
      <c r="G43" s="13">
        <f t="shared" ref="G43" si="9">SUM(G40:G42)</f>
        <v>9</v>
      </c>
      <c r="H43" s="63">
        <f t="shared" si="5"/>
        <v>1</v>
      </c>
      <c r="I43" s="13">
        <f>SUM(I40:I42)</f>
        <v>1179</v>
      </c>
      <c r="J43" s="13">
        <f>SUM(J40:J42)</f>
        <v>47</v>
      </c>
      <c r="K43" s="63">
        <f t="shared" si="6"/>
        <v>3.9864291772688722E-2</v>
      </c>
    </row>
    <row r="44" spans="1:12" x14ac:dyDescent="0.35">
      <c r="A44" s="90" t="s">
        <v>6</v>
      </c>
      <c r="B44" s="34" t="s">
        <v>23</v>
      </c>
      <c r="C44" s="37">
        <v>0</v>
      </c>
      <c r="D44" s="37"/>
      <c r="E44" s="66" t="s">
        <v>72</v>
      </c>
      <c r="F44" s="37">
        <v>0</v>
      </c>
      <c r="G44" s="37">
        <v>0</v>
      </c>
      <c r="H44" s="66" t="s">
        <v>72</v>
      </c>
      <c r="I44" s="37">
        <v>513</v>
      </c>
      <c r="J44" s="37">
        <v>55</v>
      </c>
      <c r="K44" s="62">
        <f t="shared" si="6"/>
        <v>0.10721247563352826</v>
      </c>
    </row>
    <row r="45" spans="1:12" x14ac:dyDescent="0.35">
      <c r="A45" s="90"/>
      <c r="B45" s="34" t="s">
        <v>24</v>
      </c>
      <c r="C45" s="37">
        <v>0</v>
      </c>
      <c r="D45" s="37"/>
      <c r="E45" s="66" t="s">
        <v>72</v>
      </c>
      <c r="F45" s="37">
        <v>1</v>
      </c>
      <c r="G45" s="37">
        <v>1</v>
      </c>
      <c r="H45" s="62">
        <f t="shared" ref="H45" si="10">G45/F45</f>
        <v>1</v>
      </c>
      <c r="I45" s="37">
        <v>418</v>
      </c>
      <c r="J45" s="37">
        <v>12</v>
      </c>
      <c r="K45" s="62">
        <f t="shared" si="6"/>
        <v>2.8708133971291867E-2</v>
      </c>
    </row>
    <row r="46" spans="1:12" x14ac:dyDescent="0.35">
      <c r="A46" s="90"/>
      <c r="B46" s="36" t="s">
        <v>25</v>
      </c>
      <c r="C46" s="37">
        <v>1</v>
      </c>
      <c r="D46" s="37">
        <v>1</v>
      </c>
      <c r="E46" s="62">
        <f t="shared" ref="E46" si="11">D46/C46</f>
        <v>1</v>
      </c>
      <c r="F46" s="37">
        <v>0</v>
      </c>
      <c r="G46" s="37">
        <v>0</v>
      </c>
      <c r="H46" s="66" t="s">
        <v>72</v>
      </c>
      <c r="I46" s="37">
        <v>531</v>
      </c>
      <c r="J46" s="37">
        <v>1</v>
      </c>
      <c r="K46" s="62">
        <f t="shared" si="6"/>
        <v>1.8832391713747645E-3</v>
      </c>
    </row>
    <row r="47" spans="1:12" x14ac:dyDescent="0.35">
      <c r="A47" s="90"/>
      <c r="B47" s="34" t="s">
        <v>26</v>
      </c>
      <c r="C47" s="37">
        <v>0</v>
      </c>
      <c r="D47" s="37"/>
      <c r="E47" s="66" t="s">
        <v>72</v>
      </c>
      <c r="F47" s="37">
        <v>1</v>
      </c>
      <c r="G47" s="37">
        <v>1</v>
      </c>
      <c r="H47" s="62">
        <f t="shared" ref="H47:H48" si="12">G47/F47</f>
        <v>1</v>
      </c>
      <c r="I47" s="37">
        <v>210</v>
      </c>
      <c r="J47" s="37">
        <v>5</v>
      </c>
      <c r="K47" s="62">
        <f t="shared" si="6"/>
        <v>2.3809523809523808E-2</v>
      </c>
    </row>
    <row r="48" spans="1:12" x14ac:dyDescent="0.35">
      <c r="A48" s="90"/>
      <c r="B48" s="35" t="s">
        <v>7</v>
      </c>
      <c r="C48" s="13">
        <f>SUM(C44:C47)</f>
        <v>1</v>
      </c>
      <c r="D48" s="13">
        <f>SUM(D44:D47)</f>
        <v>1</v>
      </c>
      <c r="E48" s="63">
        <f t="shared" ref="E48" si="13">D48/C48</f>
        <v>1</v>
      </c>
      <c r="F48" s="13">
        <f>SUM(F44:F47)</f>
        <v>2</v>
      </c>
      <c r="G48" s="13">
        <f>SUM(G44:G47)</f>
        <v>2</v>
      </c>
      <c r="H48" s="63">
        <f t="shared" si="12"/>
        <v>1</v>
      </c>
      <c r="I48" s="13">
        <f>SUM(I44:I47)</f>
        <v>1672</v>
      </c>
      <c r="J48" s="13">
        <f>SUM(J44:J47)</f>
        <v>73</v>
      </c>
      <c r="K48" s="63">
        <f t="shared" si="6"/>
        <v>4.3660287081339712E-2</v>
      </c>
    </row>
    <row r="49" spans="1:11" x14ac:dyDescent="0.35">
      <c r="A49" s="91" t="s">
        <v>8</v>
      </c>
      <c r="B49" s="34" t="s">
        <v>27</v>
      </c>
      <c r="C49" s="37">
        <v>0</v>
      </c>
      <c r="D49" s="37">
        <v>0</v>
      </c>
      <c r="E49" s="66" t="s">
        <v>72</v>
      </c>
      <c r="F49" s="37">
        <v>0</v>
      </c>
      <c r="G49" s="37">
        <v>0</v>
      </c>
      <c r="H49" s="66" t="s">
        <v>72</v>
      </c>
      <c r="I49" s="49">
        <v>31</v>
      </c>
      <c r="J49" s="37">
        <v>1</v>
      </c>
      <c r="K49" s="62">
        <f t="shared" si="6"/>
        <v>3.2258064516129031E-2</v>
      </c>
    </row>
    <row r="50" spans="1:11" x14ac:dyDescent="0.35">
      <c r="A50" s="92"/>
      <c r="B50" s="34" t="s">
        <v>28</v>
      </c>
      <c r="C50" s="37">
        <v>0</v>
      </c>
      <c r="D50" s="37">
        <v>0</v>
      </c>
      <c r="E50" s="66" t="s">
        <v>72</v>
      </c>
      <c r="F50" s="37">
        <v>0</v>
      </c>
      <c r="G50" s="37">
        <v>0</v>
      </c>
      <c r="H50" s="66" t="s">
        <v>72</v>
      </c>
      <c r="I50" s="49">
        <v>109</v>
      </c>
      <c r="J50" s="37">
        <v>2</v>
      </c>
      <c r="K50" s="62">
        <f t="shared" si="6"/>
        <v>1.834862385321101E-2</v>
      </c>
    </row>
    <row r="51" spans="1:11" x14ac:dyDescent="0.35">
      <c r="A51" s="92"/>
      <c r="B51" s="34" t="s">
        <v>29</v>
      </c>
      <c r="C51" s="37">
        <v>0</v>
      </c>
      <c r="D51" s="37">
        <v>0</v>
      </c>
      <c r="E51" s="66" t="s">
        <v>72</v>
      </c>
      <c r="F51" s="37">
        <v>0</v>
      </c>
      <c r="G51" s="37">
        <v>0</v>
      </c>
      <c r="H51" s="66" t="s">
        <v>72</v>
      </c>
      <c r="I51" s="49">
        <v>23</v>
      </c>
      <c r="J51" s="37">
        <v>0</v>
      </c>
      <c r="K51" s="66" t="s">
        <v>72</v>
      </c>
    </row>
    <row r="52" spans="1:11" x14ac:dyDescent="0.35">
      <c r="A52" s="92"/>
      <c r="B52" s="34" t="s">
        <v>30</v>
      </c>
      <c r="C52" s="37">
        <v>0</v>
      </c>
      <c r="D52" s="37">
        <v>0</v>
      </c>
      <c r="E52" s="66" t="s">
        <v>72</v>
      </c>
      <c r="F52" s="37">
        <v>0</v>
      </c>
      <c r="G52" s="37">
        <v>0</v>
      </c>
      <c r="H52" s="66" t="s">
        <v>72</v>
      </c>
      <c r="I52" s="49">
        <v>49</v>
      </c>
      <c r="J52" s="37">
        <v>4</v>
      </c>
      <c r="K52" s="62">
        <f t="shared" si="6"/>
        <v>8.1632653061224483E-2</v>
      </c>
    </row>
    <row r="53" spans="1:11" x14ac:dyDescent="0.35">
      <c r="A53" s="92"/>
      <c r="B53" s="34" t="s">
        <v>31</v>
      </c>
      <c r="C53" s="37">
        <v>0</v>
      </c>
      <c r="D53" s="37">
        <v>0</v>
      </c>
      <c r="E53" s="66" t="s">
        <v>72</v>
      </c>
      <c r="F53" s="37">
        <v>0</v>
      </c>
      <c r="G53" s="37">
        <v>0</v>
      </c>
      <c r="H53" s="66" t="s">
        <v>72</v>
      </c>
      <c r="I53" s="49">
        <v>72</v>
      </c>
      <c r="J53" s="37">
        <v>2</v>
      </c>
      <c r="K53" s="62">
        <f t="shared" si="6"/>
        <v>2.7777777777777776E-2</v>
      </c>
    </row>
    <row r="54" spans="1:11" x14ac:dyDescent="0.35">
      <c r="A54" s="92"/>
      <c r="B54" s="34" t="s">
        <v>32</v>
      </c>
      <c r="C54" s="37">
        <v>0</v>
      </c>
      <c r="D54" s="37">
        <v>0</v>
      </c>
      <c r="E54" s="66" t="s">
        <v>72</v>
      </c>
      <c r="F54" s="37">
        <v>0</v>
      </c>
      <c r="G54" s="37">
        <v>0</v>
      </c>
      <c r="H54" s="66" t="s">
        <v>72</v>
      </c>
      <c r="I54" s="49">
        <v>127</v>
      </c>
      <c r="J54" s="37">
        <v>16</v>
      </c>
      <c r="K54" s="62">
        <f t="shared" si="6"/>
        <v>0.12598425196850394</v>
      </c>
    </row>
    <row r="55" spans="1:11" x14ac:dyDescent="0.35">
      <c r="A55" s="92"/>
      <c r="B55" s="34" t="s">
        <v>33</v>
      </c>
      <c r="C55" s="37">
        <v>4</v>
      </c>
      <c r="D55" s="37">
        <v>3</v>
      </c>
      <c r="E55" s="62">
        <f t="shared" ref="E55" si="14">D55/C55</f>
        <v>0.75</v>
      </c>
      <c r="F55" s="37">
        <v>4</v>
      </c>
      <c r="G55" s="37">
        <v>3</v>
      </c>
      <c r="H55" s="62">
        <f t="shared" ref="H55" si="15">G55/F55</f>
        <v>0.75</v>
      </c>
      <c r="I55" s="49">
        <v>192</v>
      </c>
      <c r="J55" s="37">
        <v>0</v>
      </c>
      <c r="K55" s="66" t="s">
        <v>72</v>
      </c>
    </row>
    <row r="56" spans="1:11" x14ac:dyDescent="0.35">
      <c r="A56" s="92"/>
      <c r="B56" s="34" t="s">
        <v>34</v>
      </c>
      <c r="C56" s="37">
        <v>0</v>
      </c>
      <c r="D56" s="37">
        <v>0</v>
      </c>
      <c r="E56" s="66" t="s">
        <v>72</v>
      </c>
      <c r="F56" s="37">
        <v>0</v>
      </c>
      <c r="G56" s="37">
        <v>0</v>
      </c>
      <c r="H56" s="66" t="s">
        <v>72</v>
      </c>
      <c r="I56" s="49">
        <v>17</v>
      </c>
      <c r="J56" s="37">
        <v>1</v>
      </c>
      <c r="K56" s="62">
        <f t="shared" si="6"/>
        <v>5.8823529411764705E-2</v>
      </c>
    </row>
    <row r="57" spans="1:11" x14ac:dyDescent="0.35">
      <c r="A57" s="92"/>
      <c r="B57" s="34" t="s">
        <v>35</v>
      </c>
      <c r="C57" s="37">
        <v>0</v>
      </c>
      <c r="D57" s="37">
        <v>0</v>
      </c>
      <c r="E57" s="66" t="s">
        <v>72</v>
      </c>
      <c r="F57" s="37">
        <v>0</v>
      </c>
      <c r="G57" s="37">
        <v>0</v>
      </c>
      <c r="H57" s="66" t="s">
        <v>72</v>
      </c>
      <c r="I57" s="49">
        <v>57</v>
      </c>
      <c r="J57" s="37">
        <v>5</v>
      </c>
      <c r="K57" s="62">
        <f t="shared" si="6"/>
        <v>8.771929824561403E-2</v>
      </c>
    </row>
    <row r="58" spans="1:11" x14ac:dyDescent="0.35">
      <c r="A58" s="92"/>
      <c r="B58" s="34" t="s">
        <v>36</v>
      </c>
      <c r="C58" s="37">
        <v>0</v>
      </c>
      <c r="D58" s="37">
        <v>0</v>
      </c>
      <c r="E58" s="66" t="s">
        <v>72</v>
      </c>
      <c r="F58" s="37">
        <v>0</v>
      </c>
      <c r="G58" s="37">
        <v>0</v>
      </c>
      <c r="H58" s="66" t="s">
        <v>72</v>
      </c>
      <c r="I58" s="49">
        <v>64</v>
      </c>
      <c r="J58" s="37">
        <v>6</v>
      </c>
      <c r="K58" s="62">
        <f t="shared" si="6"/>
        <v>9.375E-2</v>
      </c>
    </row>
    <row r="59" spans="1:11" x14ac:dyDescent="0.35">
      <c r="A59" s="92"/>
      <c r="B59" s="34" t="s">
        <v>37</v>
      </c>
      <c r="C59" s="37">
        <v>0</v>
      </c>
      <c r="D59" s="37">
        <v>0</v>
      </c>
      <c r="E59" s="66" t="s">
        <v>72</v>
      </c>
      <c r="F59" s="37">
        <v>0</v>
      </c>
      <c r="G59" s="37">
        <v>0</v>
      </c>
      <c r="H59" s="66" t="s">
        <v>72</v>
      </c>
      <c r="I59" s="49">
        <v>52</v>
      </c>
      <c r="J59" s="37">
        <v>3</v>
      </c>
      <c r="K59" s="62">
        <f t="shared" si="6"/>
        <v>5.7692307692307696E-2</v>
      </c>
    </row>
    <row r="60" spans="1:11" x14ac:dyDescent="0.35">
      <c r="A60" s="92"/>
      <c r="B60" s="34" t="s">
        <v>38</v>
      </c>
      <c r="C60" s="37">
        <v>0</v>
      </c>
      <c r="D60" s="37">
        <v>0</v>
      </c>
      <c r="E60" s="66" t="s">
        <v>72</v>
      </c>
      <c r="F60" s="37">
        <v>0</v>
      </c>
      <c r="G60" s="37">
        <v>0</v>
      </c>
      <c r="H60" s="66" t="s">
        <v>72</v>
      </c>
      <c r="I60" s="49">
        <v>106</v>
      </c>
      <c r="J60" s="37">
        <v>2</v>
      </c>
      <c r="K60" s="62">
        <f t="shared" si="6"/>
        <v>1.8867924528301886E-2</v>
      </c>
    </row>
    <row r="61" spans="1:11" x14ac:dyDescent="0.35">
      <c r="A61" s="93"/>
      <c r="B61" s="12" t="s">
        <v>9</v>
      </c>
      <c r="C61" s="13">
        <f>SUM(C49:C60)</f>
        <v>4</v>
      </c>
      <c r="D61" s="13">
        <f>SUM(D49:D60)</f>
        <v>3</v>
      </c>
      <c r="E61" s="63">
        <f t="shared" ref="E61:E63" si="16">D61/C61</f>
        <v>0.75</v>
      </c>
      <c r="F61" s="13">
        <f>SUM(F49:F60)</f>
        <v>4</v>
      </c>
      <c r="G61" s="13">
        <f>SUM(G49:G60)</f>
        <v>3</v>
      </c>
      <c r="H61" s="63">
        <f t="shared" ref="H61:H63" si="17">G61/F61</f>
        <v>0.75</v>
      </c>
      <c r="I61" s="13">
        <f>SUM(I49:I60)</f>
        <v>899</v>
      </c>
      <c r="J61" s="13">
        <f>SUM(J49:J60)</f>
        <v>42</v>
      </c>
      <c r="K61" s="63">
        <f t="shared" si="6"/>
        <v>4.6718576195773083E-2</v>
      </c>
    </row>
    <row r="62" spans="1:11" x14ac:dyDescent="0.35">
      <c r="A62" s="48" t="s">
        <v>57</v>
      </c>
      <c r="B62" s="50" t="s">
        <v>58</v>
      </c>
      <c r="C62" s="37">
        <v>0</v>
      </c>
      <c r="D62" s="37">
        <v>0</v>
      </c>
      <c r="E62" s="66" t="s">
        <v>72</v>
      </c>
      <c r="F62" s="37">
        <v>0</v>
      </c>
      <c r="G62" s="37">
        <v>0</v>
      </c>
      <c r="H62" s="66" t="s">
        <v>72</v>
      </c>
      <c r="I62" s="37">
        <v>0</v>
      </c>
      <c r="J62" s="37">
        <v>0</v>
      </c>
      <c r="K62" s="66" t="s">
        <v>72</v>
      </c>
    </row>
    <row r="63" spans="1:11" x14ac:dyDescent="0.35">
      <c r="A63" s="15" t="s">
        <v>74</v>
      </c>
      <c r="B63" s="16"/>
      <c r="C63" s="13">
        <f>SUM(C43,C48,C61)</f>
        <v>6</v>
      </c>
      <c r="D63" s="13">
        <f>SUM(D43,D48,D61)</f>
        <v>5</v>
      </c>
      <c r="E63" s="63">
        <f t="shared" si="16"/>
        <v>0.83333333333333337</v>
      </c>
      <c r="F63" s="13">
        <f>SUM(F43,F48,F61)</f>
        <v>15</v>
      </c>
      <c r="G63" s="13">
        <f>SUM(G43,G48,G61)</f>
        <v>14</v>
      </c>
      <c r="H63" s="63">
        <f t="shared" si="17"/>
        <v>0.93333333333333335</v>
      </c>
      <c r="I63" s="13">
        <f>SUM(I43,I48,I61)</f>
        <v>3750</v>
      </c>
      <c r="J63" s="13">
        <f>SUM(J43,J48,J61)</f>
        <v>162</v>
      </c>
      <c r="K63" s="63">
        <f t="shared" si="6"/>
        <v>4.3200000000000002E-2</v>
      </c>
    </row>
    <row r="64" spans="1:11" x14ac:dyDescent="0.35">
      <c r="A64" s="18" t="s">
        <v>11</v>
      </c>
      <c r="B64" s="19" t="s">
        <v>12</v>
      </c>
      <c r="C64" s="37">
        <v>0</v>
      </c>
      <c r="D64" s="37">
        <v>0</v>
      </c>
      <c r="E64" s="66" t="s">
        <v>72</v>
      </c>
      <c r="F64" s="37">
        <v>0</v>
      </c>
      <c r="G64" s="37">
        <v>0</v>
      </c>
      <c r="H64" s="66" t="s">
        <v>72</v>
      </c>
      <c r="I64" s="65">
        <v>20</v>
      </c>
      <c r="J64" s="67">
        <v>0</v>
      </c>
      <c r="K64" s="66" t="s">
        <v>72</v>
      </c>
    </row>
    <row r="65" spans="1:11" ht="15.5" x14ac:dyDescent="0.35">
      <c r="A65" s="20" t="s">
        <v>74</v>
      </c>
      <c r="B65" s="21" t="s">
        <v>1</v>
      </c>
      <c r="C65" s="22">
        <f>SUM(C63:C64)</f>
        <v>6</v>
      </c>
      <c r="D65" s="22">
        <f>SUM(D63:D64)</f>
        <v>5</v>
      </c>
      <c r="E65" s="64">
        <f t="shared" ref="E65" si="18">D65/C65</f>
        <v>0.83333333333333337</v>
      </c>
      <c r="F65" s="22">
        <f>SUM(F63:F64)</f>
        <v>15</v>
      </c>
      <c r="G65" s="22">
        <f>SUM(G63:G64)</f>
        <v>14</v>
      </c>
      <c r="H65" s="64">
        <f t="shared" ref="H65" si="19">G65/F65</f>
        <v>0.93333333333333335</v>
      </c>
      <c r="I65" s="22">
        <f>SUM(I63:I64)</f>
        <v>3770</v>
      </c>
      <c r="J65" s="22">
        <f>SUM(J63:J64)</f>
        <v>162</v>
      </c>
      <c r="K65" s="64">
        <f t="shared" si="6"/>
        <v>4.2970822281167109E-2</v>
      </c>
    </row>
    <row r="66" spans="1:11" x14ac:dyDescent="0.35">
      <c r="A66" s="47"/>
      <c r="B66" s="31"/>
      <c r="C66" s="31"/>
      <c r="D66" s="31"/>
      <c r="E66" s="31"/>
      <c r="F66" s="39"/>
      <c r="H66" s="31"/>
      <c r="I66" s="31"/>
      <c r="J66" s="32"/>
      <c r="K66" s="32">
        <f>I96-E96</f>
        <v>0.18613067346762546</v>
      </c>
    </row>
    <row r="67" spans="1:11" x14ac:dyDescent="0.35">
      <c r="A67" s="10" t="s">
        <v>63</v>
      </c>
      <c r="B67" s="31"/>
      <c r="C67" s="31"/>
      <c r="D67" s="31"/>
      <c r="E67" s="31"/>
      <c r="F67" s="31"/>
      <c r="H67" s="31"/>
      <c r="I67" s="31"/>
      <c r="J67" s="32"/>
      <c r="K67" s="32"/>
    </row>
    <row r="68" spans="1:11" x14ac:dyDescent="0.35">
      <c r="A68" s="90" t="s">
        <v>2</v>
      </c>
      <c r="B68" s="90" t="s">
        <v>3</v>
      </c>
      <c r="C68" s="84" t="s">
        <v>68</v>
      </c>
      <c r="D68" s="84" t="s">
        <v>69</v>
      </c>
      <c r="E68" s="84" t="s">
        <v>70</v>
      </c>
      <c r="F68" s="94" t="s">
        <v>15</v>
      </c>
    </row>
    <row r="69" spans="1:11" x14ac:dyDescent="0.35">
      <c r="A69" s="90"/>
      <c r="B69" s="90"/>
      <c r="C69" s="85"/>
      <c r="D69" s="85"/>
      <c r="E69" s="85"/>
      <c r="F69" s="94"/>
    </row>
    <row r="70" spans="1:11" x14ac:dyDescent="0.35">
      <c r="A70" s="90"/>
      <c r="B70" s="90"/>
      <c r="C70" s="85"/>
      <c r="D70" s="85"/>
      <c r="E70" s="85"/>
      <c r="F70" s="94"/>
    </row>
    <row r="71" spans="1:11" ht="72.5" x14ac:dyDescent="0.35">
      <c r="A71" s="90"/>
      <c r="B71" s="90"/>
      <c r="C71" s="86"/>
      <c r="D71" s="86"/>
      <c r="E71" s="86"/>
      <c r="F71" s="94"/>
      <c r="G71" s="42"/>
      <c r="H71" s="30" t="s">
        <v>17</v>
      </c>
      <c r="I71" s="30" t="s">
        <v>18</v>
      </c>
      <c r="J71" s="30" t="s">
        <v>19</v>
      </c>
    </row>
    <row r="72" spans="1:11" x14ac:dyDescent="0.35">
      <c r="A72" s="90" t="s">
        <v>4</v>
      </c>
      <c r="B72" s="33" t="s">
        <v>21</v>
      </c>
      <c r="C72" s="37">
        <v>147</v>
      </c>
      <c r="D72" s="37">
        <v>6</v>
      </c>
      <c r="E72" s="62">
        <f>D72/C72</f>
        <v>4.0816326530612242E-2</v>
      </c>
      <c r="F72" s="27" t="str">
        <f>ROUND(H72*100,0)&amp;-ROUND(I72*100,0)&amp;"%"</f>
        <v>2-9%</v>
      </c>
      <c r="G72" s="26">
        <f t="shared" ref="G72:G93" si="20">$E$97</f>
        <v>7.9521463757916966E-2</v>
      </c>
      <c r="H72" s="31">
        <v>1.88385898570545E-2</v>
      </c>
      <c r="I72" s="31">
        <v>8.6181906272685238E-2</v>
      </c>
      <c r="J72" s="32">
        <f>E72-H72</f>
        <v>2.1977736673557742E-2</v>
      </c>
    </row>
    <row r="73" spans="1:11" x14ac:dyDescent="0.35">
      <c r="A73" s="90"/>
      <c r="B73" s="33" t="s">
        <v>54</v>
      </c>
      <c r="C73" s="37">
        <v>96</v>
      </c>
      <c r="D73" s="37">
        <v>1</v>
      </c>
      <c r="E73" s="62">
        <f>D73/C73</f>
        <v>1.0416666666666666E-2</v>
      </c>
      <c r="F73" s="27" t="str">
        <f>ROUND(H73*100,0)&amp;-ROUND(I73*100,0)&amp;"%"</f>
        <v>0-6%</v>
      </c>
      <c r="G73" s="26">
        <f t="shared" si="20"/>
        <v>7.9521463757916966E-2</v>
      </c>
      <c r="H73" s="31">
        <v>1.8411754620901151E-3</v>
      </c>
      <c r="I73" s="31">
        <v>5.6666023699499989E-2</v>
      </c>
      <c r="J73" s="32">
        <f t="shared" ref="J73:J74" si="21">E73-H73</f>
        <v>8.5754912045765512E-3</v>
      </c>
    </row>
    <row r="74" spans="1:11" x14ac:dyDescent="0.35">
      <c r="A74" s="90"/>
      <c r="B74" s="34" t="s">
        <v>22</v>
      </c>
      <c r="C74" s="37">
        <v>332</v>
      </c>
      <c r="D74" s="37">
        <v>30</v>
      </c>
      <c r="E74" s="62">
        <f t="shared" ref="E74:E97" si="22">D74/C74</f>
        <v>9.036144578313253E-2</v>
      </c>
      <c r="F74" s="27" t="str">
        <f t="shared" ref="F74:F97" si="23">ROUND(H74*100,0)&amp;-ROUND(I74*100,0)&amp;"%"</f>
        <v>6-13%</v>
      </c>
      <c r="G74" s="26">
        <f t="shared" si="20"/>
        <v>7.9521463757916966E-2</v>
      </c>
      <c r="H74" s="31">
        <v>6.4028668047671128E-2</v>
      </c>
      <c r="I74" s="31">
        <v>0.12606533164849207</v>
      </c>
      <c r="J74" s="32">
        <f t="shared" si="21"/>
        <v>2.6332777735461402E-2</v>
      </c>
    </row>
    <row r="75" spans="1:11" x14ac:dyDescent="0.35">
      <c r="A75" s="90"/>
      <c r="B75" s="35" t="s">
        <v>5</v>
      </c>
      <c r="C75" s="13">
        <v>575</v>
      </c>
      <c r="D75" s="13">
        <v>37</v>
      </c>
      <c r="E75" s="63">
        <f t="shared" si="22"/>
        <v>6.4347826086956522E-2</v>
      </c>
      <c r="F75" s="29" t="str">
        <f t="shared" si="23"/>
        <v>5-9%</v>
      </c>
      <c r="G75" s="26">
        <f t="shared" si="20"/>
        <v>7.9521463757916966E-2</v>
      </c>
      <c r="H75" s="31">
        <v>4.7041975590386108E-2</v>
      </c>
      <c r="I75" s="31">
        <v>8.7436030634257048E-2</v>
      </c>
      <c r="J75" s="32">
        <f t="shared" ref="J75:J97" si="24">E75-H75</f>
        <v>1.7305850496570414E-2</v>
      </c>
    </row>
    <row r="76" spans="1:11" x14ac:dyDescent="0.35">
      <c r="A76" s="90" t="s">
        <v>6</v>
      </c>
      <c r="B76" s="34" t="s">
        <v>23</v>
      </c>
      <c r="C76" s="37">
        <v>219</v>
      </c>
      <c r="D76" s="37">
        <v>19</v>
      </c>
      <c r="E76" s="62">
        <f t="shared" si="22"/>
        <v>8.6757990867579904E-2</v>
      </c>
      <c r="F76" s="27" t="str">
        <f t="shared" si="23"/>
        <v>6-13%</v>
      </c>
      <c r="G76" s="26">
        <f t="shared" si="20"/>
        <v>7.9521463757916966E-2</v>
      </c>
      <c r="H76" s="31">
        <v>5.6244330205504553E-2</v>
      </c>
      <c r="I76" s="31">
        <v>0.13151896283721651</v>
      </c>
      <c r="J76" s="32">
        <f t="shared" si="24"/>
        <v>3.0513660662075351E-2</v>
      </c>
    </row>
    <row r="77" spans="1:11" x14ac:dyDescent="0.35">
      <c r="A77" s="90"/>
      <c r="B77" s="34" t="s">
        <v>24</v>
      </c>
      <c r="C77" s="37">
        <v>126</v>
      </c>
      <c r="D77" s="37">
        <v>6</v>
      </c>
      <c r="E77" s="62">
        <f t="shared" si="22"/>
        <v>4.7619047619047616E-2</v>
      </c>
      <c r="F77" s="27" t="str">
        <f t="shared" si="23"/>
        <v>2-10%</v>
      </c>
      <c r="G77" s="26">
        <f t="shared" si="20"/>
        <v>7.9521463757916966E-2</v>
      </c>
      <c r="H77" s="31">
        <v>2.2004521579529153E-2</v>
      </c>
      <c r="I77" s="31">
        <v>0.10000154067098649</v>
      </c>
      <c r="J77" s="32">
        <f t="shared" si="24"/>
        <v>2.5614526039518463E-2</v>
      </c>
    </row>
    <row r="78" spans="1:11" x14ac:dyDescent="0.35">
      <c r="A78" s="90"/>
      <c r="B78" s="36" t="s">
        <v>25</v>
      </c>
      <c r="C78" s="37">
        <v>40</v>
      </c>
      <c r="D78" s="37">
        <v>0</v>
      </c>
      <c r="E78" s="66" t="s">
        <v>72</v>
      </c>
      <c r="F78" s="66" t="s">
        <v>72</v>
      </c>
      <c r="G78" s="26">
        <f t="shared" si="20"/>
        <v>7.9521463757916966E-2</v>
      </c>
      <c r="H78" s="31">
        <v>2.2809469983295441E-12</v>
      </c>
      <c r="I78" s="31">
        <v>8.7621276156455472E-2</v>
      </c>
      <c r="J78" s="32" t="e">
        <f t="shared" si="24"/>
        <v>#VALUE!</v>
      </c>
    </row>
    <row r="79" spans="1:11" x14ac:dyDescent="0.35">
      <c r="A79" s="90"/>
      <c r="B79" s="34" t="s">
        <v>26</v>
      </c>
      <c r="C79" s="37">
        <v>85</v>
      </c>
      <c r="D79" s="37">
        <v>10</v>
      </c>
      <c r="E79" s="62">
        <f t="shared" si="22"/>
        <v>0.11764705882352941</v>
      </c>
      <c r="F79" s="27" t="str">
        <f t="shared" si="23"/>
        <v>7-20%</v>
      </c>
      <c r="G79" s="26">
        <f t="shared" si="20"/>
        <v>7.9521463757916966E-2</v>
      </c>
      <c r="H79" s="31">
        <v>6.5173653358468919E-2</v>
      </c>
      <c r="I79" s="31">
        <v>0.20318582328568452</v>
      </c>
      <c r="J79" s="32">
        <f t="shared" si="24"/>
        <v>5.2473405465060491E-2</v>
      </c>
    </row>
    <row r="80" spans="1:11" x14ac:dyDescent="0.35">
      <c r="A80" s="90"/>
      <c r="B80" s="35" t="s">
        <v>7</v>
      </c>
      <c r="C80" s="13">
        <v>470</v>
      </c>
      <c r="D80" s="13">
        <v>35</v>
      </c>
      <c r="E80" s="63">
        <f t="shared" si="22"/>
        <v>7.4468085106382975E-2</v>
      </c>
      <c r="F80" s="29" t="str">
        <f t="shared" si="23"/>
        <v>5-10%</v>
      </c>
      <c r="G80" s="26">
        <f t="shared" si="20"/>
        <v>7.9521463757916966E-2</v>
      </c>
      <c r="H80" s="31">
        <v>5.4029431216933377E-2</v>
      </c>
      <c r="I80" s="31">
        <v>0.10180633254196006</v>
      </c>
      <c r="J80" s="32">
        <f t="shared" si="24"/>
        <v>2.0438653889449598E-2</v>
      </c>
    </row>
    <row r="81" spans="1:10" x14ac:dyDescent="0.35">
      <c r="A81" s="91" t="s">
        <v>8</v>
      </c>
      <c r="B81" s="34" t="s">
        <v>27</v>
      </c>
      <c r="C81" s="37">
        <v>7</v>
      </c>
      <c r="D81" s="37">
        <v>0</v>
      </c>
      <c r="E81" s="66" t="s">
        <v>72</v>
      </c>
      <c r="F81" s="66" t="s">
        <v>72</v>
      </c>
      <c r="G81" s="26">
        <f t="shared" si="20"/>
        <v>7.9521463757916966E-2</v>
      </c>
      <c r="H81" s="31">
        <v>9.223864979119142E-12</v>
      </c>
      <c r="I81" s="31">
        <v>0.35432950487545245</v>
      </c>
      <c r="J81" s="32" t="e">
        <f t="shared" si="24"/>
        <v>#VALUE!</v>
      </c>
    </row>
    <row r="82" spans="1:10" x14ac:dyDescent="0.35">
      <c r="A82" s="92"/>
      <c r="B82" s="34" t="s">
        <v>28</v>
      </c>
      <c r="C82" s="37">
        <v>40</v>
      </c>
      <c r="D82" s="37">
        <v>3</v>
      </c>
      <c r="E82" s="62">
        <f t="shared" si="22"/>
        <v>7.4999999999999997E-2</v>
      </c>
      <c r="F82" s="27" t="str">
        <f t="shared" si="23"/>
        <v>3-20%</v>
      </c>
      <c r="G82" s="26">
        <f t="shared" si="20"/>
        <v>7.9521463757916966E-2</v>
      </c>
      <c r="H82" s="31">
        <v>2.5836077666124866E-2</v>
      </c>
      <c r="I82" s="31">
        <v>0.19864200706880109</v>
      </c>
      <c r="J82" s="32">
        <f t="shared" si="24"/>
        <v>4.9163922333875135E-2</v>
      </c>
    </row>
    <row r="83" spans="1:10" x14ac:dyDescent="0.35">
      <c r="A83" s="92"/>
      <c r="B83" s="34" t="s">
        <v>29</v>
      </c>
      <c r="C83" s="37">
        <v>26</v>
      </c>
      <c r="D83" s="37">
        <v>0</v>
      </c>
      <c r="E83" s="66" t="s">
        <v>72</v>
      </c>
      <c r="F83" s="66" t="s">
        <v>72</v>
      </c>
      <c r="G83" s="26">
        <f t="shared" si="20"/>
        <v>7.9521463757916966E-2</v>
      </c>
      <c r="H83" s="31">
        <v>3.351044639400517E-12</v>
      </c>
      <c r="I83" s="31">
        <v>0.1287284658418445</v>
      </c>
      <c r="J83" s="32" t="e">
        <f t="shared" si="24"/>
        <v>#VALUE!</v>
      </c>
    </row>
    <row r="84" spans="1:10" x14ac:dyDescent="0.35">
      <c r="A84" s="92"/>
      <c r="B84" s="34" t="s">
        <v>30</v>
      </c>
      <c r="C84" s="37">
        <v>35</v>
      </c>
      <c r="D84" s="37">
        <v>8</v>
      </c>
      <c r="E84" s="62">
        <f t="shared" si="22"/>
        <v>0.22857142857142856</v>
      </c>
      <c r="F84" s="27" t="str">
        <f t="shared" si="23"/>
        <v>12-39%</v>
      </c>
      <c r="G84" s="26">
        <f t="shared" si="20"/>
        <v>7.9521463757916966E-2</v>
      </c>
      <c r="H84" s="31">
        <v>0.12065895665021231</v>
      </c>
      <c r="I84" s="31">
        <v>0.39017281391021674</v>
      </c>
      <c r="J84" s="32">
        <f t="shared" si="24"/>
        <v>0.10791247192121625</v>
      </c>
    </row>
    <row r="85" spans="1:10" x14ac:dyDescent="0.35">
      <c r="A85" s="92"/>
      <c r="B85" s="34" t="s">
        <v>31</v>
      </c>
      <c r="C85" s="37">
        <v>19</v>
      </c>
      <c r="D85" s="37">
        <v>2</v>
      </c>
      <c r="E85" s="62">
        <f t="shared" si="22"/>
        <v>0.10526315789473684</v>
      </c>
      <c r="F85" s="27" t="str">
        <f t="shared" si="23"/>
        <v>3-31%</v>
      </c>
      <c r="G85" s="26">
        <f t="shared" si="20"/>
        <v>7.9521463757916966E-2</v>
      </c>
      <c r="H85" s="31">
        <v>2.9358628777443437E-2</v>
      </c>
      <c r="I85" s="31">
        <v>0.31394030958882413</v>
      </c>
      <c r="J85" s="32">
        <f t="shared" si="24"/>
        <v>7.5904529117293396E-2</v>
      </c>
    </row>
    <row r="86" spans="1:10" x14ac:dyDescent="0.35">
      <c r="A86" s="92"/>
      <c r="B86" s="34" t="s">
        <v>32</v>
      </c>
      <c r="C86" s="37">
        <v>25</v>
      </c>
      <c r="D86" s="37">
        <v>7</v>
      </c>
      <c r="E86" s="62">
        <f t="shared" si="22"/>
        <v>0.28000000000000003</v>
      </c>
      <c r="F86" s="27" t="str">
        <f t="shared" si="23"/>
        <v>14-48%</v>
      </c>
      <c r="G86" s="26">
        <f t="shared" si="20"/>
        <v>7.9521463757916966E-2</v>
      </c>
      <c r="H86" s="31">
        <v>0.14283873767112013</v>
      </c>
      <c r="I86" s="31">
        <v>0.47576564620252709</v>
      </c>
      <c r="J86" s="32">
        <f t="shared" si="24"/>
        <v>0.1371612623288799</v>
      </c>
    </row>
    <row r="87" spans="1:10" x14ac:dyDescent="0.35">
      <c r="A87" s="92"/>
      <c r="B87" s="34" t="s">
        <v>33</v>
      </c>
      <c r="C87" s="37">
        <v>64</v>
      </c>
      <c r="D87" s="37">
        <v>10</v>
      </c>
      <c r="E87" s="62">
        <f t="shared" si="22"/>
        <v>0.15625</v>
      </c>
      <c r="F87" s="27" t="str">
        <f t="shared" si="23"/>
        <v>9-26%</v>
      </c>
      <c r="G87" s="26">
        <f t="shared" si="20"/>
        <v>7.9521463757916966E-2</v>
      </c>
      <c r="H87" s="31">
        <v>8.7148526784754266E-2</v>
      </c>
      <c r="I87" s="31">
        <v>0.26428036500652685</v>
      </c>
      <c r="J87" s="32">
        <f t="shared" si="24"/>
        <v>6.9101473215245734E-2</v>
      </c>
    </row>
    <row r="88" spans="1:10" x14ac:dyDescent="0.35">
      <c r="A88" s="92"/>
      <c r="B88" s="34" t="s">
        <v>34</v>
      </c>
      <c r="C88" s="37">
        <v>7</v>
      </c>
      <c r="D88" s="37">
        <v>0</v>
      </c>
      <c r="E88" s="66" t="s">
        <v>72</v>
      </c>
      <c r="F88" s="66" t="s">
        <v>72</v>
      </c>
      <c r="G88" s="26">
        <f t="shared" si="20"/>
        <v>7.9521463757916966E-2</v>
      </c>
      <c r="H88" s="31">
        <v>9.223864979119142E-12</v>
      </c>
      <c r="I88" s="31">
        <v>0.35432950487545245</v>
      </c>
      <c r="J88" s="32" t="e">
        <f t="shared" si="24"/>
        <v>#VALUE!</v>
      </c>
    </row>
    <row r="89" spans="1:10" x14ac:dyDescent="0.35">
      <c r="A89" s="92"/>
      <c r="B89" s="34" t="s">
        <v>35</v>
      </c>
      <c r="C89" s="37">
        <v>28</v>
      </c>
      <c r="D89" s="37">
        <v>0</v>
      </c>
      <c r="E89" s="66" t="s">
        <v>72</v>
      </c>
      <c r="F89" s="66" t="s">
        <v>72</v>
      </c>
      <c r="G89" s="26">
        <f t="shared" si="20"/>
        <v>7.9521463757916966E-2</v>
      </c>
      <c r="H89" s="31">
        <v>3.1405614261779433E-12</v>
      </c>
      <c r="I89" s="31">
        <v>0.12064287342537018</v>
      </c>
      <c r="J89" s="32" t="e">
        <f t="shared" si="24"/>
        <v>#VALUE!</v>
      </c>
    </row>
    <row r="90" spans="1:10" x14ac:dyDescent="0.35">
      <c r="A90" s="92"/>
      <c r="B90" s="34" t="s">
        <v>36</v>
      </c>
      <c r="C90" s="37">
        <v>53</v>
      </c>
      <c r="D90" s="37">
        <v>3</v>
      </c>
      <c r="E90" s="62">
        <f t="shared" si="22"/>
        <v>5.6603773584905662E-2</v>
      </c>
      <c r="F90" s="27" t="str">
        <f t="shared" si="23"/>
        <v>2-15%</v>
      </c>
      <c r="G90" s="26">
        <f t="shared" si="20"/>
        <v>7.9521463757916966E-2</v>
      </c>
      <c r="H90" s="31">
        <v>1.9436700492833262E-2</v>
      </c>
      <c r="I90" s="31">
        <v>0.15370181689185067</v>
      </c>
      <c r="J90" s="32">
        <f t="shared" si="24"/>
        <v>3.71670730920724E-2</v>
      </c>
    </row>
    <row r="91" spans="1:10" x14ac:dyDescent="0.35">
      <c r="A91" s="92"/>
      <c r="B91" s="34" t="s">
        <v>37</v>
      </c>
      <c r="C91" s="37">
        <v>23</v>
      </c>
      <c r="D91" s="37">
        <v>4</v>
      </c>
      <c r="E91" s="62">
        <f t="shared" si="22"/>
        <v>0.17391304347826086</v>
      </c>
      <c r="F91" s="27" t="str">
        <f t="shared" si="23"/>
        <v>7-37%</v>
      </c>
      <c r="G91" s="26">
        <f t="shared" si="20"/>
        <v>7.9521463757916966E-2</v>
      </c>
      <c r="H91" s="31">
        <v>6.9786660888240037E-2</v>
      </c>
      <c r="I91" s="31">
        <v>0.37137602596451735</v>
      </c>
      <c r="J91" s="32">
        <f t="shared" si="24"/>
        <v>0.10412638259002083</v>
      </c>
    </row>
    <row r="92" spans="1:10" x14ac:dyDescent="0.35">
      <c r="A92" s="92"/>
      <c r="B92" s="34" t="s">
        <v>38</v>
      </c>
      <c r="C92" s="37">
        <v>29</v>
      </c>
      <c r="D92" s="37">
        <v>3</v>
      </c>
      <c r="E92" s="62">
        <f t="shared" si="22"/>
        <v>0.10344827586206896</v>
      </c>
      <c r="F92" s="27" t="str">
        <f t="shared" si="23"/>
        <v>4-26%</v>
      </c>
      <c r="G92" s="26">
        <f t="shared" si="20"/>
        <v>7.9521463757916966E-2</v>
      </c>
      <c r="H92" s="31">
        <v>3.5814963375110358E-2</v>
      </c>
      <c r="I92" s="31">
        <v>0.26385040581916031</v>
      </c>
      <c r="J92" s="32">
        <f t="shared" si="24"/>
        <v>6.7633312486958613E-2</v>
      </c>
    </row>
    <row r="93" spans="1:10" x14ac:dyDescent="0.35">
      <c r="A93" s="93"/>
      <c r="B93" s="12" t="s">
        <v>9</v>
      </c>
      <c r="C93" s="13">
        <v>356</v>
      </c>
      <c r="D93" s="13">
        <v>40</v>
      </c>
      <c r="E93" s="63">
        <f t="shared" si="22"/>
        <v>0.11235955056179775</v>
      </c>
      <c r="F93" s="29" t="str">
        <f t="shared" si="23"/>
        <v>8-15%</v>
      </c>
      <c r="G93" s="26">
        <f t="shared" si="20"/>
        <v>7.9521463757916966E-2</v>
      </c>
      <c r="H93" s="31">
        <v>8.3606539930666635E-2</v>
      </c>
      <c r="I93" s="31">
        <v>0.14938897736147277</v>
      </c>
      <c r="J93" s="32">
        <f t="shared" si="24"/>
        <v>2.8753010631131115E-2</v>
      </c>
    </row>
    <row r="94" spans="1:10" x14ac:dyDescent="0.35">
      <c r="A94" s="48" t="s">
        <v>57</v>
      </c>
      <c r="B94" s="50" t="s">
        <v>58</v>
      </c>
      <c r="C94" s="65">
        <v>0</v>
      </c>
      <c r="D94" s="65">
        <v>0</v>
      </c>
      <c r="E94" s="66" t="s">
        <v>72</v>
      </c>
      <c r="F94" s="66" t="s">
        <v>72</v>
      </c>
      <c r="G94" s="26"/>
      <c r="H94" s="31"/>
      <c r="I94" s="31"/>
      <c r="J94" s="32"/>
    </row>
    <row r="95" spans="1:10" x14ac:dyDescent="0.35">
      <c r="A95" s="15" t="s">
        <v>74</v>
      </c>
      <c r="B95" s="16"/>
      <c r="C95" s="13">
        <v>1401</v>
      </c>
      <c r="D95" s="13">
        <v>112</v>
      </c>
      <c r="E95" s="63">
        <f t="shared" si="22"/>
        <v>7.9942897930049966E-2</v>
      </c>
      <c r="F95" s="29" t="str">
        <f t="shared" si="23"/>
        <v>7-10%</v>
      </c>
      <c r="G95" s="26">
        <f>$E$97</f>
        <v>7.9521463757916966E-2</v>
      </c>
      <c r="H95" s="31">
        <v>6.6863292120675252E-2</v>
      </c>
      <c r="I95" s="31">
        <v>9.5319738786136504E-2</v>
      </c>
      <c r="J95" s="32">
        <f t="shared" si="24"/>
        <v>1.3079605809374714E-2</v>
      </c>
    </row>
    <row r="96" spans="1:10" x14ac:dyDescent="0.35">
      <c r="A96" s="18" t="s">
        <v>12</v>
      </c>
      <c r="B96" s="19" t="s">
        <v>12</v>
      </c>
      <c r="C96" s="13">
        <v>20</v>
      </c>
      <c r="D96" s="17">
        <v>1</v>
      </c>
      <c r="E96" s="63">
        <f t="shared" si="22"/>
        <v>0.05</v>
      </c>
      <c r="F96" s="29" t="str">
        <f t="shared" si="23"/>
        <v>1-24%</v>
      </c>
      <c r="G96" s="26">
        <f>$E$97</f>
        <v>7.9521463757916966E-2</v>
      </c>
      <c r="H96" s="31">
        <v>8.881474182478824E-3</v>
      </c>
      <c r="I96" s="31">
        <v>0.23613067346762545</v>
      </c>
      <c r="J96" s="32">
        <f t="shared" si="24"/>
        <v>4.1118525817521179E-2</v>
      </c>
    </row>
    <row r="97" spans="1:11" ht="15.5" x14ac:dyDescent="0.35">
      <c r="A97" s="20" t="s">
        <v>74</v>
      </c>
      <c r="B97" s="21" t="s">
        <v>1</v>
      </c>
      <c r="C97" s="22">
        <v>1421</v>
      </c>
      <c r="D97" s="22">
        <v>113</v>
      </c>
      <c r="E97" s="64">
        <f t="shared" si="22"/>
        <v>7.9521463757916966E-2</v>
      </c>
      <c r="F97" s="41" t="str">
        <f t="shared" si="23"/>
        <v>7-9%</v>
      </c>
      <c r="G97" s="42"/>
      <c r="H97" s="31">
        <v>6.6561478459290599E-2</v>
      </c>
      <c r="I97" s="31">
        <v>9.4748711034836425E-2</v>
      </c>
      <c r="J97" s="32">
        <f t="shared" si="24"/>
        <v>1.2959985298626367E-2</v>
      </c>
    </row>
    <row r="98" spans="1:11" ht="15.5" x14ac:dyDescent="0.35">
      <c r="A98" s="47"/>
      <c r="B98" s="23"/>
      <c r="C98" s="24"/>
      <c r="D98" s="24"/>
      <c r="E98" s="40"/>
      <c r="F98" s="39"/>
      <c r="H98" s="31"/>
      <c r="I98" s="31"/>
      <c r="J98" s="32"/>
    </row>
    <row r="99" spans="1:11" x14ac:dyDescent="0.35">
      <c r="A99" s="46" t="s">
        <v>64</v>
      </c>
    </row>
    <row r="101" spans="1:11" x14ac:dyDescent="0.35">
      <c r="A101" s="10" t="s">
        <v>63</v>
      </c>
      <c r="C101" s="87" t="s">
        <v>55</v>
      </c>
      <c r="D101" s="88"/>
      <c r="E101" s="89"/>
      <c r="F101" s="87" t="s">
        <v>60</v>
      </c>
      <c r="G101" s="88"/>
      <c r="H101" s="89"/>
      <c r="I101" s="87" t="s">
        <v>56</v>
      </c>
      <c r="J101" s="88"/>
      <c r="K101" s="89"/>
    </row>
    <row r="102" spans="1:11" ht="15" customHeight="1" x14ac:dyDescent="0.35">
      <c r="A102" s="90" t="s">
        <v>2</v>
      </c>
      <c r="B102" s="90" t="s">
        <v>3</v>
      </c>
      <c r="C102" s="84" t="s">
        <v>71</v>
      </c>
      <c r="D102" s="84" t="s">
        <v>69</v>
      </c>
      <c r="E102" s="84" t="s">
        <v>70</v>
      </c>
      <c r="F102" s="84" t="s">
        <v>71</v>
      </c>
      <c r="G102" s="84" t="s">
        <v>69</v>
      </c>
      <c r="H102" s="84" t="s">
        <v>70</v>
      </c>
      <c r="I102" s="84" t="s">
        <v>71</v>
      </c>
      <c r="J102" s="84" t="s">
        <v>69</v>
      </c>
      <c r="K102" s="84" t="s">
        <v>70</v>
      </c>
    </row>
    <row r="103" spans="1:11" x14ac:dyDescent="0.35">
      <c r="A103" s="90"/>
      <c r="B103" s="90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x14ac:dyDescent="0.35">
      <c r="A104" s="90"/>
      <c r="B104" s="90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x14ac:dyDescent="0.35">
      <c r="A105" s="90"/>
      <c r="B105" s="90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x14ac:dyDescent="0.35">
      <c r="A106" s="90" t="s">
        <v>4</v>
      </c>
      <c r="B106" s="33" t="s">
        <v>21</v>
      </c>
      <c r="C106" s="37">
        <v>0</v>
      </c>
      <c r="D106" s="37">
        <v>0</v>
      </c>
      <c r="E106" s="66" t="s">
        <v>72</v>
      </c>
      <c r="F106" s="37">
        <v>1</v>
      </c>
      <c r="G106" s="37"/>
      <c r="H106" s="66" t="s">
        <v>72</v>
      </c>
      <c r="I106" s="49">
        <v>146</v>
      </c>
      <c r="J106" s="37">
        <v>6</v>
      </c>
      <c r="K106" s="62">
        <f>J106/I106</f>
        <v>4.1095890410958902E-2</v>
      </c>
    </row>
    <row r="107" spans="1:11" x14ac:dyDescent="0.35">
      <c r="A107" s="90"/>
      <c r="B107" s="33" t="s">
        <v>54</v>
      </c>
      <c r="C107" s="37">
        <v>80</v>
      </c>
      <c r="D107" s="37">
        <v>1</v>
      </c>
      <c r="E107" s="62">
        <f>D107/C107</f>
        <v>1.2500000000000001E-2</v>
      </c>
      <c r="F107" s="37">
        <v>15</v>
      </c>
      <c r="G107" s="37">
        <v>1</v>
      </c>
      <c r="H107" s="62">
        <f>G107/F107</f>
        <v>6.6666666666666666E-2</v>
      </c>
      <c r="I107" s="49">
        <v>1</v>
      </c>
      <c r="J107" s="37">
        <v>0</v>
      </c>
      <c r="K107" s="66" t="s">
        <v>72</v>
      </c>
    </row>
    <row r="108" spans="1:11" x14ac:dyDescent="0.35">
      <c r="A108" s="90"/>
      <c r="B108" s="34" t="s">
        <v>22</v>
      </c>
      <c r="C108" s="37">
        <v>50</v>
      </c>
      <c r="D108" s="37">
        <v>0</v>
      </c>
      <c r="E108" s="66" t="s">
        <v>72</v>
      </c>
      <c r="F108" s="37">
        <v>3</v>
      </c>
      <c r="G108" s="37"/>
      <c r="H108" s="66" t="s">
        <v>72</v>
      </c>
      <c r="I108" s="49">
        <v>279</v>
      </c>
      <c r="J108" s="37">
        <v>30</v>
      </c>
      <c r="K108" s="62">
        <f t="shared" ref="K108:K131" si="25">J108/I108</f>
        <v>0.10752688172043011</v>
      </c>
    </row>
    <row r="109" spans="1:11" x14ac:dyDescent="0.35">
      <c r="A109" s="90"/>
      <c r="B109" s="35" t="s">
        <v>5</v>
      </c>
      <c r="C109" s="13">
        <f>SUM(C107:C108)</f>
        <v>130</v>
      </c>
      <c r="D109" s="13">
        <f>SUM(D107:D108)</f>
        <v>1</v>
      </c>
      <c r="E109" s="63">
        <f t="shared" ref="E109:E131" si="26">D109/C109</f>
        <v>7.6923076923076927E-3</v>
      </c>
      <c r="F109" s="13">
        <f>SUM(F106:F108)</f>
        <v>19</v>
      </c>
      <c r="G109" s="13">
        <f>SUM(G106:G108)</f>
        <v>1</v>
      </c>
      <c r="H109" s="63">
        <f t="shared" ref="H109:H131" si="27">G109/F109</f>
        <v>5.2631578947368418E-2</v>
      </c>
      <c r="I109" s="13">
        <f>SUM(I106:I108)</f>
        <v>426</v>
      </c>
      <c r="J109" s="13">
        <f>SUM(J106:J108)</f>
        <v>36</v>
      </c>
      <c r="K109" s="63">
        <f t="shared" si="25"/>
        <v>8.4507042253521125E-2</v>
      </c>
    </row>
    <row r="110" spans="1:11" x14ac:dyDescent="0.35">
      <c r="A110" s="90" t="s">
        <v>6</v>
      </c>
      <c r="B110" s="34" t="s">
        <v>23</v>
      </c>
      <c r="C110" s="37">
        <v>0</v>
      </c>
      <c r="D110" s="37">
        <v>0</v>
      </c>
      <c r="E110" s="66" t="s">
        <v>72</v>
      </c>
      <c r="F110" s="37">
        <v>0</v>
      </c>
      <c r="G110" s="37">
        <v>0</v>
      </c>
      <c r="H110" s="66" t="s">
        <v>72</v>
      </c>
      <c r="I110" s="37">
        <v>219</v>
      </c>
      <c r="J110" s="37">
        <v>19</v>
      </c>
      <c r="K110" s="62">
        <f t="shared" si="25"/>
        <v>8.6757990867579904E-2</v>
      </c>
    </row>
    <row r="111" spans="1:11" x14ac:dyDescent="0.35">
      <c r="A111" s="90"/>
      <c r="B111" s="34" t="s">
        <v>24</v>
      </c>
      <c r="C111" s="37">
        <v>0</v>
      </c>
      <c r="D111" s="37">
        <v>0</v>
      </c>
      <c r="E111" s="66" t="s">
        <v>72</v>
      </c>
      <c r="F111" s="37">
        <v>0</v>
      </c>
      <c r="G111" s="37">
        <v>0</v>
      </c>
      <c r="H111" s="66" t="s">
        <v>72</v>
      </c>
      <c r="I111" s="37">
        <v>126</v>
      </c>
      <c r="J111" s="37">
        <v>6</v>
      </c>
      <c r="K111" s="62">
        <f t="shared" si="25"/>
        <v>4.7619047619047616E-2</v>
      </c>
    </row>
    <row r="112" spans="1:11" x14ac:dyDescent="0.35">
      <c r="A112" s="90"/>
      <c r="B112" s="36" t="s">
        <v>25</v>
      </c>
      <c r="C112" s="37">
        <v>1</v>
      </c>
      <c r="D112" s="37">
        <v>0</v>
      </c>
      <c r="E112" s="66" t="s">
        <v>72</v>
      </c>
      <c r="F112" s="37">
        <v>1</v>
      </c>
      <c r="G112" s="37">
        <v>0</v>
      </c>
      <c r="H112" s="66" t="s">
        <v>72</v>
      </c>
      <c r="I112" s="37">
        <v>38</v>
      </c>
      <c r="J112" s="37">
        <v>0</v>
      </c>
      <c r="K112" s="66" t="s">
        <v>72</v>
      </c>
    </row>
    <row r="113" spans="1:11" x14ac:dyDescent="0.35">
      <c r="A113" s="90"/>
      <c r="B113" s="34" t="s">
        <v>26</v>
      </c>
      <c r="C113" s="37">
        <v>7</v>
      </c>
      <c r="D113" s="37">
        <v>0</v>
      </c>
      <c r="E113" s="66" t="s">
        <v>72</v>
      </c>
      <c r="F113" s="37">
        <v>2</v>
      </c>
      <c r="G113" s="37">
        <v>0</v>
      </c>
      <c r="H113" s="66" t="s">
        <v>72</v>
      </c>
      <c r="I113" s="37">
        <v>76</v>
      </c>
      <c r="J113" s="37">
        <v>10</v>
      </c>
      <c r="K113" s="62">
        <f t="shared" si="25"/>
        <v>0.13157894736842105</v>
      </c>
    </row>
    <row r="114" spans="1:11" x14ac:dyDescent="0.35">
      <c r="A114" s="90"/>
      <c r="B114" s="35" t="s">
        <v>7</v>
      </c>
      <c r="C114" s="13">
        <f>SUM(C110:C113)</f>
        <v>8</v>
      </c>
      <c r="D114" s="13">
        <f>SUM(D110:D113)</f>
        <v>0</v>
      </c>
      <c r="E114" s="66" t="s">
        <v>72</v>
      </c>
      <c r="F114" s="13">
        <f>SUM(F110:F113)</f>
        <v>3</v>
      </c>
      <c r="G114" s="13">
        <f>SUM(G110:G113)</f>
        <v>0</v>
      </c>
      <c r="H114" s="66" t="s">
        <v>72</v>
      </c>
      <c r="I114" s="13">
        <f>SUM(I110:I113)</f>
        <v>459</v>
      </c>
      <c r="J114" s="13">
        <f>SUM(J110:J113)</f>
        <v>35</v>
      </c>
      <c r="K114" s="63">
        <f t="shared" si="25"/>
        <v>7.6252723311546838E-2</v>
      </c>
    </row>
    <row r="115" spans="1:11" x14ac:dyDescent="0.35">
      <c r="A115" s="91" t="s">
        <v>8</v>
      </c>
      <c r="B115" s="34" t="s">
        <v>27</v>
      </c>
      <c r="C115" s="37">
        <v>3</v>
      </c>
      <c r="D115" s="37">
        <v>0</v>
      </c>
      <c r="E115" s="66" t="s">
        <v>72</v>
      </c>
      <c r="F115" s="37">
        <v>1</v>
      </c>
      <c r="G115" s="37">
        <v>0</v>
      </c>
      <c r="H115" s="66" t="s">
        <v>72</v>
      </c>
      <c r="I115" s="37">
        <v>3</v>
      </c>
      <c r="J115" s="37">
        <v>0</v>
      </c>
      <c r="K115" s="66" t="s">
        <v>72</v>
      </c>
    </row>
    <row r="116" spans="1:11" x14ac:dyDescent="0.35">
      <c r="A116" s="92"/>
      <c r="B116" s="34" t="s">
        <v>28</v>
      </c>
      <c r="C116" s="37">
        <v>0</v>
      </c>
      <c r="D116" s="37">
        <v>0</v>
      </c>
      <c r="E116" s="66" t="s">
        <v>72</v>
      </c>
      <c r="F116" s="37">
        <v>0</v>
      </c>
      <c r="G116" s="37">
        <v>0</v>
      </c>
      <c r="H116" s="66" t="s">
        <v>72</v>
      </c>
      <c r="I116" s="37">
        <v>40</v>
      </c>
      <c r="J116" s="37">
        <v>3</v>
      </c>
      <c r="K116" s="62">
        <f t="shared" si="25"/>
        <v>7.4999999999999997E-2</v>
      </c>
    </row>
    <row r="117" spans="1:11" x14ac:dyDescent="0.35">
      <c r="A117" s="92"/>
      <c r="B117" s="34" t="s">
        <v>29</v>
      </c>
      <c r="C117" s="37">
        <v>3</v>
      </c>
      <c r="D117" s="37">
        <v>0</v>
      </c>
      <c r="E117" s="66" t="s">
        <v>72</v>
      </c>
      <c r="F117" s="37">
        <v>2</v>
      </c>
      <c r="G117" s="37">
        <v>0</v>
      </c>
      <c r="H117" s="66" t="s">
        <v>72</v>
      </c>
      <c r="I117" s="37">
        <v>21</v>
      </c>
      <c r="J117" s="37">
        <v>0</v>
      </c>
      <c r="K117" s="66" t="s">
        <v>72</v>
      </c>
    </row>
    <row r="118" spans="1:11" x14ac:dyDescent="0.35">
      <c r="A118" s="92"/>
      <c r="B118" s="34" t="s">
        <v>30</v>
      </c>
      <c r="C118" s="37">
        <v>1</v>
      </c>
      <c r="D118" s="37">
        <v>0</v>
      </c>
      <c r="E118" s="66" t="s">
        <v>72</v>
      </c>
      <c r="F118" s="37">
        <v>0</v>
      </c>
      <c r="G118" s="37">
        <v>0</v>
      </c>
      <c r="H118" s="66" t="s">
        <v>72</v>
      </c>
      <c r="I118" s="37">
        <v>34</v>
      </c>
      <c r="J118" s="37">
        <v>8</v>
      </c>
      <c r="K118" s="62">
        <f t="shared" si="25"/>
        <v>0.23529411764705882</v>
      </c>
    </row>
    <row r="119" spans="1:11" x14ac:dyDescent="0.35">
      <c r="A119" s="92"/>
      <c r="B119" s="34" t="s">
        <v>31</v>
      </c>
      <c r="C119" s="37">
        <v>0</v>
      </c>
      <c r="D119" s="37">
        <v>0</v>
      </c>
      <c r="E119" s="66" t="s">
        <v>72</v>
      </c>
      <c r="F119" s="37">
        <v>0</v>
      </c>
      <c r="G119" s="37">
        <v>0</v>
      </c>
      <c r="H119" s="66" t="s">
        <v>72</v>
      </c>
      <c r="I119" s="37">
        <v>19</v>
      </c>
      <c r="J119" s="37">
        <v>2</v>
      </c>
      <c r="K119" s="62">
        <f t="shared" si="25"/>
        <v>0.10526315789473684</v>
      </c>
    </row>
    <row r="120" spans="1:11" x14ac:dyDescent="0.35">
      <c r="A120" s="92"/>
      <c r="B120" s="34" t="s">
        <v>32</v>
      </c>
      <c r="C120" s="37">
        <v>0</v>
      </c>
      <c r="D120" s="37">
        <v>0</v>
      </c>
      <c r="E120" s="66" t="s">
        <v>72</v>
      </c>
      <c r="F120" s="37">
        <v>1</v>
      </c>
      <c r="G120" s="37">
        <v>0</v>
      </c>
      <c r="H120" s="66" t="s">
        <v>72</v>
      </c>
      <c r="I120" s="37">
        <v>24</v>
      </c>
      <c r="J120" s="37">
        <v>7</v>
      </c>
      <c r="K120" s="62">
        <f t="shared" si="25"/>
        <v>0.29166666666666669</v>
      </c>
    </row>
    <row r="121" spans="1:11" x14ac:dyDescent="0.35">
      <c r="A121" s="92"/>
      <c r="B121" s="34" t="s">
        <v>33</v>
      </c>
      <c r="C121" s="37">
        <v>3</v>
      </c>
      <c r="D121" s="37">
        <v>0</v>
      </c>
      <c r="E121" s="66" t="s">
        <v>72</v>
      </c>
      <c r="F121" s="37">
        <v>2</v>
      </c>
      <c r="G121" s="37">
        <v>0</v>
      </c>
      <c r="H121" s="66" t="s">
        <v>72</v>
      </c>
      <c r="I121" s="37">
        <v>59</v>
      </c>
      <c r="J121" s="37">
        <v>10</v>
      </c>
      <c r="K121" s="62">
        <f t="shared" si="25"/>
        <v>0.16949152542372881</v>
      </c>
    </row>
    <row r="122" spans="1:11" x14ac:dyDescent="0.35">
      <c r="A122" s="92"/>
      <c r="B122" s="34" t="s">
        <v>34</v>
      </c>
      <c r="C122" s="37">
        <v>0</v>
      </c>
      <c r="D122" s="37">
        <v>0</v>
      </c>
      <c r="E122" s="66" t="s">
        <v>72</v>
      </c>
      <c r="F122" s="37">
        <v>0</v>
      </c>
      <c r="G122" s="37">
        <v>0</v>
      </c>
      <c r="H122" s="66" t="s">
        <v>72</v>
      </c>
      <c r="I122" s="37">
        <v>7</v>
      </c>
      <c r="J122" s="37">
        <v>0</v>
      </c>
      <c r="K122" s="66" t="s">
        <v>72</v>
      </c>
    </row>
    <row r="123" spans="1:11" x14ac:dyDescent="0.35">
      <c r="A123" s="92"/>
      <c r="B123" s="34" t="s">
        <v>35</v>
      </c>
      <c r="C123" s="37">
        <v>0</v>
      </c>
      <c r="D123" s="37">
        <v>0</v>
      </c>
      <c r="E123" s="66" t="s">
        <v>72</v>
      </c>
      <c r="F123" s="37">
        <v>0</v>
      </c>
      <c r="G123" s="37">
        <v>0</v>
      </c>
      <c r="H123" s="66" t="s">
        <v>72</v>
      </c>
      <c r="I123" s="37">
        <v>28</v>
      </c>
      <c r="J123" s="37">
        <v>0</v>
      </c>
      <c r="K123" s="66" t="s">
        <v>72</v>
      </c>
    </row>
    <row r="124" spans="1:11" x14ac:dyDescent="0.35">
      <c r="A124" s="92"/>
      <c r="B124" s="34" t="s">
        <v>36</v>
      </c>
      <c r="C124" s="37">
        <v>0</v>
      </c>
      <c r="D124" s="37">
        <v>0</v>
      </c>
      <c r="E124" s="66" t="s">
        <v>72</v>
      </c>
      <c r="F124" s="37">
        <v>0</v>
      </c>
      <c r="G124" s="37">
        <v>0</v>
      </c>
      <c r="H124" s="66" t="s">
        <v>72</v>
      </c>
      <c r="I124" s="37">
        <v>53</v>
      </c>
      <c r="J124" s="37">
        <v>3</v>
      </c>
      <c r="K124" s="62">
        <f t="shared" si="25"/>
        <v>5.6603773584905662E-2</v>
      </c>
    </row>
    <row r="125" spans="1:11" x14ac:dyDescent="0.35">
      <c r="A125" s="92"/>
      <c r="B125" s="34" t="s">
        <v>37</v>
      </c>
      <c r="C125" s="37">
        <v>0</v>
      </c>
      <c r="D125" s="37">
        <v>0</v>
      </c>
      <c r="E125" s="66" t="s">
        <v>72</v>
      </c>
      <c r="F125" s="37">
        <v>0</v>
      </c>
      <c r="G125" s="37">
        <v>0</v>
      </c>
      <c r="H125" s="66" t="s">
        <v>72</v>
      </c>
      <c r="I125" s="37">
        <v>23</v>
      </c>
      <c r="J125" s="37">
        <v>4</v>
      </c>
      <c r="K125" s="62">
        <f t="shared" si="25"/>
        <v>0.17391304347826086</v>
      </c>
    </row>
    <row r="126" spans="1:11" x14ac:dyDescent="0.35">
      <c r="A126" s="92"/>
      <c r="B126" s="34" t="s">
        <v>38</v>
      </c>
      <c r="C126" s="37">
        <v>0</v>
      </c>
      <c r="D126" s="37">
        <v>0</v>
      </c>
      <c r="E126" s="66" t="s">
        <v>72</v>
      </c>
      <c r="F126" s="37">
        <v>0</v>
      </c>
      <c r="G126" s="37">
        <v>0</v>
      </c>
      <c r="H126" s="66" t="s">
        <v>72</v>
      </c>
      <c r="I126" s="37">
        <v>29</v>
      </c>
      <c r="J126" s="37">
        <v>3</v>
      </c>
      <c r="K126" s="62">
        <f t="shared" si="25"/>
        <v>0.10344827586206896</v>
      </c>
    </row>
    <row r="127" spans="1:11" x14ac:dyDescent="0.35">
      <c r="A127" s="93"/>
      <c r="B127" s="12" t="s">
        <v>9</v>
      </c>
      <c r="C127" s="13">
        <f>SUM(C115:C126)</f>
        <v>10</v>
      </c>
      <c r="D127" s="13">
        <f>SUM(D115:D126)</f>
        <v>0</v>
      </c>
      <c r="E127" s="66" t="s">
        <v>72</v>
      </c>
      <c r="F127" s="13">
        <f t="shared" ref="F127:G127" si="28">SUM(F115:F126)</f>
        <v>6</v>
      </c>
      <c r="G127" s="13">
        <f t="shared" si="28"/>
        <v>0</v>
      </c>
      <c r="H127" s="66" t="s">
        <v>72</v>
      </c>
      <c r="I127" s="13">
        <f t="shared" ref="I127:J127" si="29">SUM(I115:I126)</f>
        <v>340</v>
      </c>
      <c r="J127" s="13">
        <f t="shared" si="29"/>
        <v>40</v>
      </c>
      <c r="K127" s="63">
        <f t="shared" si="25"/>
        <v>0.11764705882352941</v>
      </c>
    </row>
    <row r="128" spans="1:11" x14ac:dyDescent="0.35">
      <c r="A128" s="48" t="s">
        <v>57</v>
      </c>
      <c r="B128" s="50" t="s">
        <v>58</v>
      </c>
      <c r="C128" s="37">
        <v>0</v>
      </c>
      <c r="D128" s="37">
        <v>0</v>
      </c>
      <c r="E128" s="66" t="s">
        <v>72</v>
      </c>
      <c r="F128" s="37">
        <v>0</v>
      </c>
      <c r="G128" s="37">
        <v>0</v>
      </c>
      <c r="H128" s="66" t="s">
        <v>72</v>
      </c>
      <c r="I128" s="37">
        <v>0</v>
      </c>
      <c r="J128" s="37">
        <v>0</v>
      </c>
      <c r="K128" s="66" t="s">
        <v>72</v>
      </c>
    </row>
    <row r="129" spans="1:11" x14ac:dyDescent="0.35">
      <c r="A129" s="15" t="s">
        <v>74</v>
      </c>
      <c r="B129" s="16"/>
      <c r="C129" s="13">
        <f>SUM(C109,C114,C127)</f>
        <v>148</v>
      </c>
      <c r="D129" s="13">
        <f>SUM(D109,D114,D127)</f>
        <v>1</v>
      </c>
      <c r="E129" s="63">
        <f t="shared" si="26"/>
        <v>6.7567567567567571E-3</v>
      </c>
      <c r="F129" s="13">
        <f>SUM(F109,F114,F127)</f>
        <v>28</v>
      </c>
      <c r="G129" s="13">
        <f>SUM(G109,G114,G127)</f>
        <v>1</v>
      </c>
      <c r="H129" s="63">
        <f t="shared" si="27"/>
        <v>3.5714285714285712E-2</v>
      </c>
      <c r="I129" s="13">
        <f>SUM(I109,I114,I127)</f>
        <v>1225</v>
      </c>
      <c r="J129" s="13">
        <f>SUM(J109,J114,J127)</f>
        <v>111</v>
      </c>
      <c r="K129" s="63">
        <f t="shared" si="25"/>
        <v>9.0612244897959188E-2</v>
      </c>
    </row>
    <row r="130" spans="1:11" x14ac:dyDescent="0.35">
      <c r="A130" s="18" t="s">
        <v>11</v>
      </c>
      <c r="B130" s="19" t="s">
        <v>12</v>
      </c>
      <c r="C130" s="37">
        <v>0</v>
      </c>
      <c r="D130" s="37">
        <v>0</v>
      </c>
      <c r="E130" s="66" t="s">
        <v>72</v>
      </c>
      <c r="F130" s="37">
        <v>0</v>
      </c>
      <c r="G130" s="37">
        <v>0</v>
      </c>
      <c r="H130" s="66" t="s">
        <v>72</v>
      </c>
      <c r="I130" s="65">
        <v>20</v>
      </c>
      <c r="J130" s="67">
        <v>0</v>
      </c>
      <c r="K130" s="66" t="s">
        <v>72</v>
      </c>
    </row>
    <row r="131" spans="1:11" ht="15.5" x14ac:dyDescent="0.35">
      <c r="A131" s="20" t="s">
        <v>74</v>
      </c>
      <c r="B131" s="21" t="s">
        <v>1</v>
      </c>
      <c r="C131" s="22">
        <f>SUM(C129:C130)</f>
        <v>148</v>
      </c>
      <c r="D131" s="22">
        <f>SUM(D129:D130)</f>
        <v>1</v>
      </c>
      <c r="E131" s="63">
        <f t="shared" si="26"/>
        <v>6.7567567567567571E-3</v>
      </c>
      <c r="F131" s="22">
        <f>SUM(F129:F130)</f>
        <v>28</v>
      </c>
      <c r="G131" s="22">
        <f>SUM(G129:G130)</f>
        <v>1</v>
      </c>
      <c r="H131" s="63">
        <f t="shared" si="27"/>
        <v>3.5714285714285712E-2</v>
      </c>
      <c r="I131" s="22">
        <f>SUM(I129:I130)</f>
        <v>1245</v>
      </c>
      <c r="J131" s="22">
        <f>SUM(J129:J130)</f>
        <v>111</v>
      </c>
      <c r="K131" s="64">
        <f t="shared" si="25"/>
        <v>8.91566265060241E-2</v>
      </c>
    </row>
  </sheetData>
  <mergeCells count="52">
    <mergeCell ref="C35:E35"/>
    <mergeCell ref="F35:H35"/>
    <mergeCell ref="I35:K35"/>
    <mergeCell ref="C101:E101"/>
    <mergeCell ref="F101:H101"/>
    <mergeCell ref="I101:K101"/>
    <mergeCell ref="K36:K39"/>
    <mergeCell ref="C36:C39"/>
    <mergeCell ref="D36:D39"/>
    <mergeCell ref="E36:E39"/>
    <mergeCell ref="F36:F39"/>
    <mergeCell ref="G36:G39"/>
    <mergeCell ref="H36:H39"/>
    <mergeCell ref="I36:I39"/>
    <mergeCell ref="J36:J39"/>
    <mergeCell ref="K102:K105"/>
    <mergeCell ref="A102:A105"/>
    <mergeCell ref="A106:A109"/>
    <mergeCell ref="A110:A114"/>
    <mergeCell ref="C68:C71"/>
    <mergeCell ref="D68:D71"/>
    <mergeCell ref="E68:E71"/>
    <mergeCell ref="G102:G105"/>
    <mergeCell ref="H102:H105"/>
    <mergeCell ref="I102:I105"/>
    <mergeCell ref="J102:J105"/>
    <mergeCell ref="B102:B105"/>
    <mergeCell ref="C102:C105"/>
    <mergeCell ref="D102:D105"/>
    <mergeCell ref="E102:E105"/>
    <mergeCell ref="F102:F105"/>
    <mergeCell ref="A40:A43"/>
    <mergeCell ref="A44:A48"/>
    <mergeCell ref="A49:A61"/>
    <mergeCell ref="A36:A39"/>
    <mergeCell ref="B36:B39"/>
    <mergeCell ref="A115:A127"/>
    <mergeCell ref="A17:A29"/>
    <mergeCell ref="F4:F7"/>
    <mergeCell ref="A8:A11"/>
    <mergeCell ref="A12:A16"/>
    <mergeCell ref="A4:A7"/>
    <mergeCell ref="B4:B7"/>
    <mergeCell ref="C4:C7"/>
    <mergeCell ref="D4:D7"/>
    <mergeCell ref="E4:E7"/>
    <mergeCell ref="A81:A93"/>
    <mergeCell ref="A76:A80"/>
    <mergeCell ref="A72:A75"/>
    <mergeCell ref="F68:F71"/>
    <mergeCell ref="A68:A71"/>
    <mergeCell ref="B68:B7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2F98-0387-447B-9979-10370C4B0027}">
  <dimension ref="A1:R33"/>
  <sheetViews>
    <sheetView zoomScaleNormal="100" workbookViewId="0">
      <selection activeCell="M27" sqref="M27"/>
    </sheetView>
  </sheetViews>
  <sheetFormatPr defaultRowHeight="14.5" x14ac:dyDescent="0.35"/>
  <cols>
    <col min="12" max="12" width="8.81640625" customWidth="1"/>
    <col min="13" max="13" width="41.7265625" customWidth="1"/>
  </cols>
  <sheetData>
    <row r="1" spans="1:13" ht="15.5" x14ac:dyDescent="0.35">
      <c r="A1" s="1"/>
    </row>
    <row r="2" spans="1:13" x14ac:dyDescent="0.35">
      <c r="L2" s="61"/>
    </row>
    <row r="3" spans="1:13" x14ac:dyDescent="0.35">
      <c r="M3" s="2"/>
    </row>
    <row r="4" spans="1:13" x14ac:dyDescent="0.35">
      <c r="M4" s="2"/>
    </row>
    <row r="5" spans="1:13" x14ac:dyDescent="0.35">
      <c r="M5" s="2"/>
    </row>
    <row r="6" spans="1:13" x14ac:dyDescent="0.35">
      <c r="M6" s="43"/>
    </row>
    <row r="7" spans="1:13" x14ac:dyDescent="0.35">
      <c r="M7" s="2"/>
    </row>
    <row r="8" spans="1:13" x14ac:dyDescent="0.35">
      <c r="M8" s="2"/>
    </row>
    <row r="9" spans="1:13" x14ac:dyDescent="0.35">
      <c r="L9" s="6"/>
      <c r="M9" s="2"/>
    </row>
    <row r="10" spans="1:13" x14ac:dyDescent="0.35">
      <c r="M10" s="2"/>
    </row>
    <row r="11" spans="1:13" x14ac:dyDescent="0.35">
      <c r="M11" s="2"/>
    </row>
    <row r="12" spans="1:13" x14ac:dyDescent="0.35">
      <c r="M12" s="2"/>
    </row>
    <row r="15" spans="1:13" x14ac:dyDescent="0.35">
      <c r="L15" s="8"/>
    </row>
    <row r="17" spans="1:18" x14ac:dyDescent="0.35">
      <c r="M17" s="5"/>
      <c r="N17" s="5"/>
      <c r="O17" s="5"/>
      <c r="P17" s="5"/>
      <c r="Q17" s="5"/>
      <c r="R17" s="5"/>
    </row>
    <row r="18" spans="1:18" x14ac:dyDescent="0.35">
      <c r="M18" s="5"/>
    </row>
    <row r="19" spans="1:18" x14ac:dyDescent="0.35">
      <c r="M19" s="4"/>
    </row>
    <row r="26" spans="1:18" ht="15" customHeight="1" x14ac:dyDescent="0.35">
      <c r="A26" s="3" t="s">
        <v>0</v>
      </c>
      <c r="B26" s="4"/>
      <c r="C26" s="4"/>
      <c r="D26" s="4"/>
      <c r="E26" s="4"/>
      <c r="F26" s="4"/>
      <c r="G26" s="4"/>
      <c r="H26" s="4"/>
      <c r="I26" s="4"/>
      <c r="J26" s="4"/>
    </row>
    <row r="27" spans="1:18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8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8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8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8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8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6"/>
  <sheetViews>
    <sheetView topLeftCell="A54" zoomScaleNormal="100" workbookViewId="0">
      <selection activeCell="F36" sqref="F36:F39"/>
    </sheetView>
  </sheetViews>
  <sheetFormatPr defaultRowHeight="14.5" x14ac:dyDescent="0.35"/>
  <cols>
    <col min="1" max="1" width="28.26953125" customWidth="1"/>
    <col min="2" max="2" width="32.26953125" customWidth="1"/>
    <col min="3" max="3" width="25.54296875" customWidth="1"/>
    <col min="4" max="4" width="19.81640625" customWidth="1"/>
    <col min="5" max="5" width="18.81640625" customWidth="1"/>
    <col min="6" max="6" width="15.7265625" customWidth="1"/>
    <col min="7" max="7" width="12.453125" customWidth="1"/>
    <col min="8" max="8" width="13.453125" customWidth="1"/>
    <col min="9" max="9" width="12.1796875" customWidth="1"/>
    <col min="10" max="10" width="11.26953125" customWidth="1"/>
    <col min="11" max="11" width="10.54296875" customWidth="1"/>
  </cols>
  <sheetData>
    <row r="1" spans="1:12" ht="15" x14ac:dyDescent="0.35">
      <c r="A1" s="59" t="s">
        <v>61</v>
      </c>
    </row>
    <row r="2" spans="1:12" ht="15" x14ac:dyDescent="0.35">
      <c r="A2" s="9"/>
    </row>
    <row r="3" spans="1:12" x14ac:dyDescent="0.35">
      <c r="A3" s="10" t="s">
        <v>16</v>
      </c>
    </row>
    <row r="4" spans="1:12" x14ac:dyDescent="0.35">
      <c r="A4" s="90" t="s">
        <v>2</v>
      </c>
      <c r="B4" s="90" t="s">
        <v>3</v>
      </c>
      <c r="C4" s="84" t="s">
        <v>46</v>
      </c>
      <c r="D4" s="84" t="s">
        <v>52</v>
      </c>
      <c r="E4" s="84" t="s">
        <v>51</v>
      </c>
      <c r="F4" s="94" t="s">
        <v>15</v>
      </c>
    </row>
    <row r="5" spans="1:12" x14ac:dyDescent="0.35">
      <c r="A5" s="90"/>
      <c r="B5" s="90"/>
      <c r="C5" s="85"/>
      <c r="D5" s="85"/>
      <c r="E5" s="85"/>
      <c r="F5" s="94"/>
    </row>
    <row r="6" spans="1:12" x14ac:dyDescent="0.35">
      <c r="A6" s="90"/>
      <c r="B6" s="90"/>
      <c r="C6" s="85"/>
      <c r="D6" s="85"/>
      <c r="E6" s="85"/>
      <c r="F6" s="94"/>
    </row>
    <row r="7" spans="1:12" ht="44.25" customHeight="1" x14ac:dyDescent="0.35">
      <c r="A7" s="90"/>
      <c r="B7" s="90"/>
      <c r="C7" s="86"/>
      <c r="D7" s="86"/>
      <c r="E7" s="86"/>
      <c r="F7" s="94"/>
      <c r="H7" s="30" t="s">
        <v>17</v>
      </c>
      <c r="I7" s="30" t="s">
        <v>18</v>
      </c>
      <c r="J7" s="30" t="s">
        <v>19</v>
      </c>
      <c r="K7" s="30" t="s">
        <v>20</v>
      </c>
    </row>
    <row r="8" spans="1:12" x14ac:dyDescent="0.35">
      <c r="A8" s="90" t="s">
        <v>4</v>
      </c>
      <c r="B8" s="33" t="s">
        <v>21</v>
      </c>
      <c r="C8" s="37">
        <v>1029</v>
      </c>
      <c r="D8" s="37">
        <v>41</v>
      </c>
      <c r="E8" s="62">
        <f>D8/C8</f>
        <v>3.9844509232264333E-2</v>
      </c>
      <c r="F8" s="27" t="str">
        <f>ROUND(H8*100,0)&amp;-ROUND(I8*100,0)&amp;"%"</f>
        <v>3-5%</v>
      </c>
      <c r="G8" s="26">
        <f>$E$33</f>
        <v>4.6284391874517869E-2</v>
      </c>
      <c r="H8" s="31">
        <f>(((2*C8*(D8/C8))+3.841443202-(1.95996*SQRT(3.841443202+(4*C8*(D8/C8)*(1-(D8/C8))))))/(2*(C8+3.841443202)))</f>
        <v>2.9505324461218802E-2</v>
      </c>
      <c r="I8" s="31">
        <f>(((2*C8*(D8/C8))+3.841443202+(1.95996*SQRT(3.841443202+(4*C8*(D8/C8)*(1-(D8/C8))))))/(2*(C8+3.841443202)))</f>
        <v>5.3606603092613281E-2</v>
      </c>
      <c r="J8" s="32">
        <f>E8-H8</f>
        <v>1.0339184771045531E-2</v>
      </c>
      <c r="K8" s="32">
        <f>I8-E8</f>
        <v>1.3762093860348948E-2</v>
      </c>
      <c r="L8" s="42"/>
    </row>
    <row r="9" spans="1:12" x14ac:dyDescent="0.35">
      <c r="A9" s="90"/>
      <c r="B9" s="55" t="s">
        <v>54</v>
      </c>
      <c r="C9" s="56"/>
      <c r="D9" s="56" t="s">
        <v>59</v>
      </c>
      <c r="E9" s="68" t="s">
        <v>59</v>
      </c>
      <c r="F9" s="57" t="s">
        <v>59</v>
      </c>
      <c r="G9" s="26">
        <f t="shared" ref="G9:G12" si="0">$E$33</f>
        <v>4.6284391874517869E-2</v>
      </c>
      <c r="H9" s="31"/>
      <c r="I9" s="31"/>
      <c r="J9" s="32"/>
      <c r="K9" s="32"/>
      <c r="L9" s="42"/>
    </row>
    <row r="10" spans="1:12" x14ac:dyDescent="0.35">
      <c r="A10" s="90"/>
      <c r="B10" s="34" t="s">
        <v>22</v>
      </c>
      <c r="C10" s="37">
        <v>285</v>
      </c>
      <c r="D10" s="37">
        <v>24</v>
      </c>
      <c r="E10" s="62">
        <f t="shared" ref="E10:E33" si="1">D10/C10</f>
        <v>8.4210526315789472E-2</v>
      </c>
      <c r="F10" s="27" t="str">
        <f t="shared" ref="F10:F33" si="2">ROUND(H10*100,0)&amp;-ROUND(I10*100,0)&amp;"%"</f>
        <v>6-12%</v>
      </c>
      <c r="G10" s="26">
        <f t="shared" si="0"/>
        <v>4.6284391874517869E-2</v>
      </c>
      <c r="H10" s="31">
        <f t="shared" ref="H10:H32" si="3">(((2*C10*(D10/C10))+3.841443202-(1.95996*SQRT(3.841443202+(4*C10*(D10/C10)*(1-(D10/C10))))))/(2*(C10+3.841443202)))</f>
        <v>5.7240724958042548E-2</v>
      </c>
      <c r="I10" s="31">
        <f t="shared" ref="I10:I32" si="4">(((2*C10*(D10/C10))+3.841443202+(1.95996*SQRT(3.841443202+(4*C10*(D10/C10)*(1-(D10/C10))))))/(2*(C10+3.841443202)))</f>
        <v>0.12223990160060857</v>
      </c>
      <c r="J10" s="32">
        <f t="shared" ref="J10:J33" si="5">E10-H10</f>
        <v>2.6969801357746924E-2</v>
      </c>
      <c r="K10" s="32">
        <f t="shared" ref="K10:K33" si="6">I10-E10</f>
        <v>3.8029375284819103E-2</v>
      </c>
      <c r="L10" s="42"/>
    </row>
    <row r="11" spans="1:12" x14ac:dyDescent="0.35">
      <c r="A11" s="90"/>
      <c r="B11" s="35" t="s">
        <v>5</v>
      </c>
      <c r="C11" s="13">
        <v>1314</v>
      </c>
      <c r="D11" s="13">
        <v>65</v>
      </c>
      <c r="E11" s="63">
        <f t="shared" si="1"/>
        <v>4.9467275494672752E-2</v>
      </c>
      <c r="F11" s="29" t="str">
        <f t="shared" si="2"/>
        <v>4-6%</v>
      </c>
      <c r="G11" s="26">
        <f t="shared" si="0"/>
        <v>4.6284391874517869E-2</v>
      </c>
      <c r="H11" s="31">
        <f t="shared" si="3"/>
        <v>3.8999789289005639E-2</v>
      </c>
      <c r="I11" s="31">
        <f t="shared" si="4"/>
        <v>6.2561323311005876E-2</v>
      </c>
      <c r="J11" s="32">
        <f t="shared" si="5"/>
        <v>1.0467486205667113E-2</v>
      </c>
      <c r="K11" s="32">
        <f t="shared" si="6"/>
        <v>1.3094047816333124E-2</v>
      </c>
      <c r="L11" s="42"/>
    </row>
    <row r="12" spans="1:12" x14ac:dyDescent="0.35">
      <c r="A12" s="90" t="s">
        <v>6</v>
      </c>
      <c r="B12" s="34" t="s">
        <v>23</v>
      </c>
      <c r="C12" s="37">
        <v>522</v>
      </c>
      <c r="D12" s="37">
        <v>45</v>
      </c>
      <c r="E12" s="62">
        <f t="shared" si="1"/>
        <v>8.6206896551724144E-2</v>
      </c>
      <c r="F12" s="27" t="str">
        <f t="shared" si="2"/>
        <v>7-11%</v>
      </c>
      <c r="G12" s="26">
        <f t="shared" si="0"/>
        <v>4.6284391874517869E-2</v>
      </c>
      <c r="H12" s="31">
        <f t="shared" si="3"/>
        <v>6.5050937752278354E-2</v>
      </c>
      <c r="I12" s="31">
        <f t="shared" si="4"/>
        <v>0.11340864244089245</v>
      </c>
      <c r="J12" s="32">
        <f t="shared" si="5"/>
        <v>2.115595879944579E-2</v>
      </c>
      <c r="K12" s="32">
        <f t="shared" si="6"/>
        <v>2.7201745889168308E-2</v>
      </c>
      <c r="L12" s="42"/>
    </row>
    <row r="13" spans="1:12" x14ac:dyDescent="0.35">
      <c r="A13" s="90"/>
      <c r="B13" s="34" t="s">
        <v>24</v>
      </c>
      <c r="C13" s="37">
        <v>446</v>
      </c>
      <c r="D13" s="37">
        <v>14</v>
      </c>
      <c r="E13" s="62">
        <f t="shared" si="1"/>
        <v>3.1390134529147982E-2</v>
      </c>
      <c r="F13" s="27" t="str">
        <f t="shared" si="2"/>
        <v>2-5%</v>
      </c>
      <c r="G13" s="26">
        <f t="shared" ref="G13:G29" si="7">$E$33</f>
        <v>4.6284391874517869E-2</v>
      </c>
      <c r="H13" s="31">
        <f t="shared" si="3"/>
        <v>1.8788930830610579E-2</v>
      </c>
      <c r="I13" s="31">
        <f t="shared" si="4"/>
        <v>5.1994772367899948E-2</v>
      </c>
      <c r="J13" s="32">
        <f t="shared" si="5"/>
        <v>1.2601203698537403E-2</v>
      </c>
      <c r="K13" s="32">
        <f t="shared" si="6"/>
        <v>2.0604637838751966E-2</v>
      </c>
      <c r="L13" s="42"/>
    </row>
    <row r="14" spans="1:12" x14ac:dyDescent="0.35">
      <c r="A14" s="90"/>
      <c r="B14" s="36" t="s">
        <v>25</v>
      </c>
      <c r="C14" s="37">
        <v>457</v>
      </c>
      <c r="D14" s="37">
        <v>5</v>
      </c>
      <c r="E14" s="62">
        <f t="shared" si="1"/>
        <v>1.0940919037199124E-2</v>
      </c>
      <c r="F14" s="27" t="str">
        <f t="shared" si="2"/>
        <v>0-3%</v>
      </c>
      <c r="G14" s="26">
        <f t="shared" si="7"/>
        <v>4.6284391874517869E-2</v>
      </c>
      <c r="H14" s="31">
        <f t="shared" si="3"/>
        <v>4.6821176287976662E-3</v>
      </c>
      <c r="I14" s="31">
        <f t="shared" si="4"/>
        <v>2.5353035255516385E-2</v>
      </c>
      <c r="J14" s="32">
        <f t="shared" si="5"/>
        <v>6.2588014084014581E-3</v>
      </c>
      <c r="K14" s="32">
        <f t="shared" si="6"/>
        <v>1.4412116218317261E-2</v>
      </c>
      <c r="L14" s="42"/>
    </row>
    <row r="15" spans="1:12" x14ac:dyDescent="0.35">
      <c r="A15" s="90"/>
      <c r="B15" s="34" t="s">
        <v>26</v>
      </c>
      <c r="C15" s="37">
        <v>177</v>
      </c>
      <c r="D15" s="37">
        <v>8</v>
      </c>
      <c r="E15" s="62">
        <f t="shared" si="1"/>
        <v>4.519774011299435E-2</v>
      </c>
      <c r="F15" s="27" t="str">
        <f t="shared" si="2"/>
        <v>2-9%</v>
      </c>
      <c r="G15" s="26">
        <f t="shared" si="7"/>
        <v>4.6284391874517869E-2</v>
      </c>
      <c r="H15" s="31">
        <f t="shared" si="3"/>
        <v>2.3077667452009301E-2</v>
      </c>
      <c r="I15" s="31">
        <f t="shared" si="4"/>
        <v>8.6639678587068128E-2</v>
      </c>
      <c r="J15" s="32">
        <f t="shared" si="5"/>
        <v>2.2120072660985049E-2</v>
      </c>
      <c r="K15" s="32">
        <f t="shared" si="6"/>
        <v>4.1441938474073778E-2</v>
      </c>
      <c r="L15" s="42"/>
    </row>
    <row r="16" spans="1:12" x14ac:dyDescent="0.35">
      <c r="A16" s="90"/>
      <c r="B16" s="35" t="s">
        <v>7</v>
      </c>
      <c r="C16" s="13">
        <v>1602</v>
      </c>
      <c r="D16" s="13">
        <v>72</v>
      </c>
      <c r="E16" s="63">
        <f t="shared" si="1"/>
        <v>4.49438202247191E-2</v>
      </c>
      <c r="F16" s="29" t="str">
        <f t="shared" si="2"/>
        <v>4-6%</v>
      </c>
      <c r="G16" s="26">
        <f t="shared" si="7"/>
        <v>4.6284391874517869E-2</v>
      </c>
      <c r="H16" s="31">
        <f t="shared" si="3"/>
        <v>3.584091828153016E-2</v>
      </c>
      <c r="I16" s="31">
        <f t="shared" si="4"/>
        <v>5.6223864221036569E-2</v>
      </c>
      <c r="J16" s="32">
        <f t="shared" si="5"/>
        <v>9.1029019431889402E-3</v>
      </c>
      <c r="K16" s="32">
        <f t="shared" si="6"/>
        <v>1.128004399631747E-2</v>
      </c>
      <c r="L16" s="42"/>
    </row>
    <row r="17" spans="1:12" x14ac:dyDescent="0.35">
      <c r="A17" s="90" t="s">
        <v>8</v>
      </c>
      <c r="B17" s="34" t="s">
        <v>27</v>
      </c>
      <c r="C17" s="37">
        <v>15</v>
      </c>
      <c r="D17" s="37">
        <v>0</v>
      </c>
      <c r="E17" s="70" t="s">
        <v>72</v>
      </c>
      <c r="F17" s="70" t="s">
        <v>72</v>
      </c>
      <c r="G17" s="26">
        <f t="shared" si="7"/>
        <v>4.6284391874517869E-2</v>
      </c>
      <c r="H17" s="31">
        <f t="shared" si="3"/>
        <v>5.3074494985300379E-12</v>
      </c>
      <c r="I17" s="31">
        <f t="shared" si="4"/>
        <v>0.20388264108623241</v>
      </c>
      <c r="J17" s="32" t="e">
        <f t="shared" si="5"/>
        <v>#VALUE!</v>
      </c>
      <c r="K17" s="32" t="e">
        <f t="shared" si="6"/>
        <v>#VALUE!</v>
      </c>
      <c r="L17" s="42"/>
    </row>
    <row r="18" spans="1:12" x14ac:dyDescent="0.35">
      <c r="A18" s="90"/>
      <c r="B18" s="34" t="s">
        <v>28</v>
      </c>
      <c r="C18" s="37">
        <v>133</v>
      </c>
      <c r="D18" s="37">
        <v>4</v>
      </c>
      <c r="E18" s="62">
        <f t="shared" si="1"/>
        <v>3.007518796992481E-2</v>
      </c>
      <c r="F18" s="27" t="str">
        <f t="shared" si="2"/>
        <v>1-7%</v>
      </c>
      <c r="G18" s="26">
        <f t="shared" si="7"/>
        <v>4.6284391874517869E-2</v>
      </c>
      <c r="H18" s="31">
        <f t="shared" si="3"/>
        <v>1.175654695721952E-2</v>
      </c>
      <c r="I18" s="31">
        <f t="shared" si="4"/>
        <v>7.477749510575496E-2</v>
      </c>
      <c r="J18" s="32">
        <f t="shared" si="5"/>
        <v>1.8318641012705292E-2</v>
      </c>
      <c r="K18" s="32">
        <f t="shared" si="6"/>
        <v>4.4702307135830149E-2</v>
      </c>
      <c r="L18" s="42"/>
    </row>
    <row r="19" spans="1:12" x14ac:dyDescent="0.35">
      <c r="A19" s="90"/>
      <c r="B19" s="34" t="s">
        <v>29</v>
      </c>
      <c r="C19" s="37">
        <v>18</v>
      </c>
      <c r="D19" s="37">
        <v>1</v>
      </c>
      <c r="E19" s="62">
        <f t="shared" si="1"/>
        <v>5.5555555555555552E-2</v>
      </c>
      <c r="F19" s="27" t="str">
        <f t="shared" si="2"/>
        <v>1-26%</v>
      </c>
      <c r="G19" s="26">
        <f t="shared" si="7"/>
        <v>4.6284391874517869E-2</v>
      </c>
      <c r="H19" s="31">
        <f t="shared" si="3"/>
        <v>9.8752192125895599E-3</v>
      </c>
      <c r="I19" s="31">
        <f t="shared" si="4"/>
        <v>0.25757245574073512</v>
      </c>
      <c r="J19" s="32">
        <f t="shared" si="5"/>
        <v>4.5680336342965991E-2</v>
      </c>
      <c r="K19" s="32">
        <f t="shared" si="6"/>
        <v>0.20201690018517957</v>
      </c>
      <c r="L19" s="42"/>
    </row>
    <row r="20" spans="1:12" x14ac:dyDescent="0.35">
      <c r="A20" s="90"/>
      <c r="B20" s="34" t="s">
        <v>30</v>
      </c>
      <c r="C20" s="37">
        <v>54</v>
      </c>
      <c r="D20" s="37">
        <v>5</v>
      </c>
      <c r="E20" s="62">
        <f t="shared" si="1"/>
        <v>9.2592592592592587E-2</v>
      </c>
      <c r="F20" s="27" t="str">
        <f t="shared" si="2"/>
        <v>4-20%</v>
      </c>
      <c r="G20" s="26">
        <f t="shared" si="7"/>
        <v>4.6284391874517869E-2</v>
      </c>
      <c r="H20" s="31">
        <f t="shared" si="3"/>
        <v>4.0201200331484985E-2</v>
      </c>
      <c r="I20" s="31">
        <f t="shared" si="4"/>
        <v>0.19909855492637485</v>
      </c>
      <c r="J20" s="32">
        <f t="shared" si="5"/>
        <v>5.2391392261107603E-2</v>
      </c>
      <c r="K20" s="32">
        <f t="shared" si="6"/>
        <v>0.10650596233378226</v>
      </c>
      <c r="L20" s="42"/>
    </row>
    <row r="21" spans="1:12" x14ac:dyDescent="0.35">
      <c r="A21" s="90"/>
      <c r="B21" s="34" t="s">
        <v>31</v>
      </c>
      <c r="C21" s="37">
        <v>62</v>
      </c>
      <c r="D21" s="37">
        <v>4</v>
      </c>
      <c r="E21" s="62">
        <f t="shared" si="1"/>
        <v>6.4516129032258063E-2</v>
      </c>
      <c r="F21" s="27" t="str">
        <f t="shared" si="2"/>
        <v>3-15%</v>
      </c>
      <c r="G21" s="26">
        <f t="shared" si="7"/>
        <v>4.6284391874517869E-2</v>
      </c>
      <c r="H21" s="31">
        <f t="shared" si="3"/>
        <v>2.5372950961994493E-2</v>
      </c>
      <c r="I21" s="31">
        <f t="shared" si="4"/>
        <v>0.15447491728218618</v>
      </c>
      <c r="J21" s="32">
        <f t="shared" si="5"/>
        <v>3.9143178070263573E-2</v>
      </c>
      <c r="K21" s="32">
        <f t="shared" si="6"/>
        <v>8.9958788249928118E-2</v>
      </c>
      <c r="L21" s="42"/>
    </row>
    <row r="22" spans="1:12" x14ac:dyDescent="0.35">
      <c r="A22" s="90"/>
      <c r="B22" s="34" t="s">
        <v>32</v>
      </c>
      <c r="C22" s="37">
        <v>88</v>
      </c>
      <c r="D22" s="37">
        <v>9</v>
      </c>
      <c r="E22" s="62">
        <f t="shared" si="1"/>
        <v>0.10227272727272728</v>
      </c>
      <c r="F22" s="27" t="str">
        <f t="shared" si="2"/>
        <v>5-18%</v>
      </c>
      <c r="G22" s="26">
        <f t="shared" si="7"/>
        <v>4.6284391874517869E-2</v>
      </c>
      <c r="H22" s="31">
        <f t="shared" si="3"/>
        <v>5.4744569191623058E-2</v>
      </c>
      <c r="I22" s="31">
        <f t="shared" si="4"/>
        <v>0.18307228603745906</v>
      </c>
      <c r="J22" s="32">
        <f t="shared" si="5"/>
        <v>4.7528158081104221E-2</v>
      </c>
      <c r="K22" s="32">
        <f t="shared" si="6"/>
        <v>8.0799558764731785E-2</v>
      </c>
      <c r="L22" s="42"/>
    </row>
    <row r="23" spans="1:12" x14ac:dyDescent="0.35">
      <c r="A23" s="90"/>
      <c r="B23" s="34" t="s">
        <v>33</v>
      </c>
      <c r="C23" s="37">
        <v>224</v>
      </c>
      <c r="D23" s="37">
        <v>6</v>
      </c>
      <c r="E23" s="62">
        <f t="shared" si="1"/>
        <v>2.6785714285714284E-2</v>
      </c>
      <c r="F23" s="27" t="str">
        <f t="shared" si="2"/>
        <v>1-6%</v>
      </c>
      <c r="G23" s="26">
        <f t="shared" si="7"/>
        <v>4.6284391874517869E-2</v>
      </c>
      <c r="H23" s="31">
        <f t="shared" si="3"/>
        <v>1.2332717114013349E-2</v>
      </c>
      <c r="I23" s="31">
        <f t="shared" si="4"/>
        <v>5.7195648662511651E-2</v>
      </c>
      <c r="J23" s="32">
        <f t="shared" si="5"/>
        <v>1.4452997171700935E-2</v>
      </c>
      <c r="K23" s="32">
        <f t="shared" si="6"/>
        <v>3.0409934376797367E-2</v>
      </c>
      <c r="L23" s="42"/>
    </row>
    <row r="24" spans="1:12" x14ac:dyDescent="0.35">
      <c r="A24" s="90"/>
      <c r="B24" s="34" t="s">
        <v>34</v>
      </c>
      <c r="C24" s="37">
        <v>30</v>
      </c>
      <c r="D24" s="37">
        <v>2</v>
      </c>
      <c r="E24" s="62">
        <f t="shared" si="1"/>
        <v>6.6666666666666666E-2</v>
      </c>
      <c r="F24" s="27" t="str">
        <f t="shared" si="2"/>
        <v>2-21%</v>
      </c>
      <c r="G24" s="26">
        <f t="shared" si="7"/>
        <v>4.6284391874517869E-2</v>
      </c>
      <c r="H24" s="31">
        <f t="shared" si="3"/>
        <v>1.8477066773221348E-2</v>
      </c>
      <c r="I24" s="31">
        <f t="shared" si="4"/>
        <v>0.21323418605941721</v>
      </c>
      <c r="J24" s="32">
        <f t="shared" si="5"/>
        <v>4.8189599893445317E-2</v>
      </c>
      <c r="K24" s="32">
        <f t="shared" si="6"/>
        <v>0.14656751939275053</v>
      </c>
      <c r="L24" s="42"/>
    </row>
    <row r="25" spans="1:12" x14ac:dyDescent="0.35">
      <c r="A25" s="90"/>
      <c r="B25" s="34" t="s">
        <v>35</v>
      </c>
      <c r="C25" s="37">
        <v>86</v>
      </c>
      <c r="D25" s="37">
        <v>2</v>
      </c>
      <c r="E25" s="62">
        <f t="shared" si="1"/>
        <v>2.3255813953488372E-2</v>
      </c>
      <c r="F25" s="27" t="str">
        <f t="shared" si="2"/>
        <v>1-8%</v>
      </c>
      <c r="G25" s="26">
        <f t="shared" si="7"/>
        <v>4.6284391874517869E-2</v>
      </c>
      <c r="H25" s="31">
        <f t="shared" si="3"/>
        <v>6.4009410514726077E-3</v>
      </c>
      <c r="I25" s="31">
        <f t="shared" si="4"/>
        <v>8.0879972105379255E-2</v>
      </c>
      <c r="J25" s="32">
        <f t="shared" si="5"/>
        <v>1.6854872902015764E-2</v>
      </c>
      <c r="K25" s="32">
        <f t="shared" si="6"/>
        <v>5.7624158151890884E-2</v>
      </c>
      <c r="L25" s="42"/>
    </row>
    <row r="26" spans="1:12" x14ac:dyDescent="0.35">
      <c r="A26" s="90"/>
      <c r="B26" s="34" t="s">
        <v>36</v>
      </c>
      <c r="C26" s="37">
        <v>72</v>
      </c>
      <c r="D26" s="37">
        <v>5</v>
      </c>
      <c r="E26" s="62">
        <f t="shared" si="1"/>
        <v>6.9444444444444448E-2</v>
      </c>
      <c r="F26" s="27" t="str">
        <f t="shared" si="2"/>
        <v>3-15%</v>
      </c>
      <c r="G26" s="26">
        <f t="shared" si="7"/>
        <v>4.6284391874517869E-2</v>
      </c>
      <c r="H26" s="31">
        <f t="shared" si="3"/>
        <v>3.0025430548347075E-2</v>
      </c>
      <c r="I26" s="31">
        <f t="shared" si="4"/>
        <v>0.15247957750027338</v>
      </c>
      <c r="J26" s="32">
        <f t="shared" si="5"/>
        <v>3.9419013896097373E-2</v>
      </c>
      <c r="K26" s="32">
        <f t="shared" si="6"/>
        <v>8.3035133055828936E-2</v>
      </c>
      <c r="L26" s="42"/>
    </row>
    <row r="27" spans="1:12" x14ac:dyDescent="0.35">
      <c r="A27" s="90"/>
      <c r="B27" s="34" t="s">
        <v>37</v>
      </c>
      <c r="C27" s="37">
        <v>61</v>
      </c>
      <c r="D27" s="37">
        <v>3</v>
      </c>
      <c r="E27" s="62">
        <f t="shared" si="1"/>
        <v>4.9180327868852458E-2</v>
      </c>
      <c r="F27" s="27" t="str">
        <f t="shared" si="2"/>
        <v>2-13%</v>
      </c>
      <c r="G27" s="26">
        <f t="shared" si="7"/>
        <v>4.6284391874517869E-2</v>
      </c>
      <c r="H27" s="31">
        <f t="shared" si="3"/>
        <v>1.6866016507025645E-2</v>
      </c>
      <c r="I27" s="31">
        <f t="shared" si="4"/>
        <v>0.13491103711809244</v>
      </c>
      <c r="J27" s="32">
        <f t="shared" si="5"/>
        <v>3.2314311361826817E-2</v>
      </c>
      <c r="K27" s="32">
        <f t="shared" si="6"/>
        <v>8.5730709249239978E-2</v>
      </c>
      <c r="L27" s="42"/>
    </row>
    <row r="28" spans="1:12" x14ac:dyDescent="0.35">
      <c r="A28" s="90"/>
      <c r="B28" s="34" t="s">
        <v>38</v>
      </c>
      <c r="C28" s="37">
        <v>109</v>
      </c>
      <c r="D28" s="37">
        <v>0</v>
      </c>
      <c r="E28" s="70" t="s">
        <v>72</v>
      </c>
      <c r="F28" s="70" t="s">
        <v>72</v>
      </c>
      <c r="G28" s="26">
        <f t="shared" si="7"/>
        <v>4.6284391874517869E-2</v>
      </c>
      <c r="H28" s="31">
        <f t="shared" si="3"/>
        <v>8.8619930263586625E-13</v>
      </c>
      <c r="I28" s="31">
        <f t="shared" si="4"/>
        <v>3.4042840049673471E-2</v>
      </c>
      <c r="J28" s="32" t="e">
        <f t="shared" si="5"/>
        <v>#VALUE!</v>
      </c>
      <c r="K28" s="32" t="e">
        <f t="shared" si="6"/>
        <v>#VALUE!</v>
      </c>
      <c r="L28" s="42"/>
    </row>
    <row r="29" spans="1:12" x14ac:dyDescent="0.35">
      <c r="A29" s="90"/>
      <c r="B29" s="12" t="s">
        <v>9</v>
      </c>
      <c r="C29" s="13">
        <v>952</v>
      </c>
      <c r="D29" s="13">
        <v>41</v>
      </c>
      <c r="E29" s="63">
        <f t="shared" si="1"/>
        <v>4.3067226890756302E-2</v>
      </c>
      <c r="F29" s="29" t="str">
        <f t="shared" si="2"/>
        <v>3-6%</v>
      </c>
      <c r="G29" s="26">
        <f t="shared" si="7"/>
        <v>4.6284391874517869E-2</v>
      </c>
      <c r="H29" s="31">
        <f t="shared" si="3"/>
        <v>3.1903543516086208E-2</v>
      </c>
      <c r="I29" s="31">
        <f t="shared" si="4"/>
        <v>5.7903656006919754E-2</v>
      </c>
      <c r="J29" s="32">
        <f t="shared" si="5"/>
        <v>1.1163683374670094E-2</v>
      </c>
      <c r="K29" s="32">
        <f t="shared" si="6"/>
        <v>1.4836429116163452E-2</v>
      </c>
      <c r="L29" s="42"/>
    </row>
    <row r="30" spans="1:12" x14ac:dyDescent="0.35">
      <c r="A30" s="51" t="s">
        <v>57</v>
      </c>
      <c r="B30" s="52" t="s">
        <v>58</v>
      </c>
      <c r="C30" s="53" t="s">
        <v>59</v>
      </c>
      <c r="D30" s="53" t="s">
        <v>59</v>
      </c>
      <c r="E30" s="69" t="s">
        <v>59</v>
      </c>
      <c r="F30" s="54" t="s">
        <v>59</v>
      </c>
      <c r="G30" s="26">
        <f t="shared" ref="G30:G31" si="8">$E$33</f>
        <v>4.6284391874517869E-2</v>
      </c>
      <c r="H30" s="31"/>
      <c r="I30" s="31"/>
      <c r="J30" s="32"/>
      <c r="K30" s="32"/>
      <c r="L30" s="42"/>
    </row>
    <row r="31" spans="1:12" x14ac:dyDescent="0.35">
      <c r="A31" s="15" t="s">
        <v>10</v>
      </c>
      <c r="B31" s="16"/>
      <c r="C31" s="13">
        <v>3868</v>
      </c>
      <c r="D31" s="13">
        <v>178</v>
      </c>
      <c r="E31" s="63">
        <f t="shared" si="1"/>
        <v>4.6018614270941054E-2</v>
      </c>
      <c r="F31" s="29" t="str">
        <f t="shared" si="2"/>
        <v>4-5%</v>
      </c>
      <c r="G31" s="26">
        <f t="shared" si="8"/>
        <v>4.6284391874517869E-2</v>
      </c>
      <c r="H31" s="31">
        <f t="shared" si="3"/>
        <v>3.9853964784887744E-2</v>
      </c>
      <c r="I31" s="31">
        <f t="shared" si="4"/>
        <v>5.3084098015641693E-2</v>
      </c>
      <c r="J31" s="32">
        <f t="shared" si="5"/>
        <v>6.1646494860533099E-3</v>
      </c>
      <c r="K31" s="32">
        <f t="shared" si="6"/>
        <v>7.0654837447006388E-3</v>
      </c>
      <c r="L31" s="42"/>
    </row>
    <row r="32" spans="1:12" x14ac:dyDescent="0.35">
      <c r="A32" s="18" t="s">
        <v>11</v>
      </c>
      <c r="B32" s="19" t="s">
        <v>12</v>
      </c>
      <c r="C32" s="13">
        <v>21</v>
      </c>
      <c r="D32" s="17">
        <v>2</v>
      </c>
      <c r="E32" s="63">
        <f t="shared" si="1"/>
        <v>9.5238095238095233E-2</v>
      </c>
      <c r="F32" s="29" t="str">
        <f t="shared" si="2"/>
        <v>3-29%</v>
      </c>
      <c r="G32" s="26">
        <f>$E$33</f>
        <v>4.6284391874517869E-2</v>
      </c>
      <c r="H32" s="31">
        <f t="shared" si="3"/>
        <v>2.6518829249040463E-2</v>
      </c>
      <c r="I32" s="31">
        <f t="shared" si="4"/>
        <v>0.28914089865954901</v>
      </c>
      <c r="J32" s="32">
        <f t="shared" si="5"/>
        <v>6.871926598905477E-2</v>
      </c>
      <c r="K32" s="32">
        <f t="shared" si="6"/>
        <v>0.19390280342145377</v>
      </c>
      <c r="L32" s="42"/>
    </row>
    <row r="33" spans="1:12" ht="15.5" x14ac:dyDescent="0.35">
      <c r="A33" s="20" t="s">
        <v>10</v>
      </c>
      <c r="B33" s="21" t="s">
        <v>1</v>
      </c>
      <c r="C33" s="22">
        <v>3889</v>
      </c>
      <c r="D33" s="22">
        <v>180</v>
      </c>
      <c r="E33" s="64">
        <f t="shared" si="1"/>
        <v>4.6284391874517869E-2</v>
      </c>
      <c r="F33" s="41" t="str">
        <f t="shared" si="2"/>
        <v>4-5%</v>
      </c>
      <c r="G33" s="42"/>
      <c r="H33" s="31">
        <f>(((2*C33*(D33/C33))+3.841443202-(1.95996*SQRT(3.841443202+(4*C33*(D33/C33)*(1-(D33/C33))))))/(2*(C33+3.841443202)))</f>
        <v>4.011699911916955E-2</v>
      </c>
      <c r="I33" s="31">
        <f>(((2*C33*(D33/C33))+3.841443202+(1.95996*SQRT(3.841443202+(4*C33*(D33/C33)*(1-(D33/C33))))))/(2*(C33+3.841443202)))</f>
        <v>5.3347234785699568E-2</v>
      </c>
      <c r="J33" s="32">
        <f t="shared" si="5"/>
        <v>6.1673927553483193E-3</v>
      </c>
      <c r="K33" s="32">
        <f t="shared" si="6"/>
        <v>7.0628429111816993E-3</v>
      </c>
      <c r="L33" s="42"/>
    </row>
    <row r="34" spans="1:12" x14ac:dyDescent="0.35">
      <c r="A34" s="31"/>
      <c r="B34" s="31"/>
      <c r="C34" s="31"/>
      <c r="D34" s="31"/>
      <c r="E34" s="31"/>
      <c r="F34" s="39" t="s">
        <v>48</v>
      </c>
      <c r="H34" s="31"/>
      <c r="I34" s="31"/>
      <c r="J34" s="32"/>
      <c r="K34" s="32"/>
    </row>
    <row r="35" spans="1:12" x14ac:dyDescent="0.35">
      <c r="A35" s="31"/>
      <c r="B35" s="31"/>
      <c r="C35" s="31"/>
      <c r="D35" s="31"/>
      <c r="E35" s="31"/>
      <c r="F35" s="31"/>
      <c r="H35" s="31"/>
      <c r="I35" s="31"/>
      <c r="J35" s="32"/>
      <c r="K35" s="32"/>
    </row>
    <row r="36" spans="1:12" x14ac:dyDescent="0.35">
      <c r="A36" s="90" t="s">
        <v>2</v>
      </c>
      <c r="B36" s="90" t="s">
        <v>3</v>
      </c>
      <c r="C36" s="84" t="s">
        <v>47</v>
      </c>
      <c r="D36" s="84" t="s">
        <v>50</v>
      </c>
      <c r="E36" s="84" t="s">
        <v>49</v>
      </c>
      <c r="F36" s="94" t="s">
        <v>15</v>
      </c>
    </row>
    <row r="37" spans="1:12" x14ac:dyDescent="0.35">
      <c r="A37" s="90"/>
      <c r="B37" s="90"/>
      <c r="C37" s="85"/>
      <c r="D37" s="85"/>
      <c r="E37" s="85"/>
      <c r="F37" s="94"/>
    </row>
    <row r="38" spans="1:12" x14ac:dyDescent="0.35">
      <c r="A38" s="90"/>
      <c r="B38" s="90"/>
      <c r="C38" s="85"/>
      <c r="D38" s="85"/>
      <c r="E38" s="85"/>
      <c r="F38" s="94"/>
    </row>
    <row r="39" spans="1:12" ht="44.25" customHeight="1" x14ac:dyDescent="0.35">
      <c r="A39" s="90"/>
      <c r="B39" s="90"/>
      <c r="C39" s="86"/>
      <c r="D39" s="86"/>
      <c r="E39" s="86"/>
      <c r="F39" s="94"/>
      <c r="H39" s="30" t="s">
        <v>17</v>
      </c>
      <c r="I39" s="30" t="s">
        <v>18</v>
      </c>
      <c r="J39" s="30" t="s">
        <v>19</v>
      </c>
      <c r="K39" s="30" t="s">
        <v>20</v>
      </c>
    </row>
    <row r="40" spans="1:12" x14ac:dyDescent="0.35">
      <c r="A40" s="90" t="s">
        <v>4</v>
      </c>
      <c r="B40" s="33" t="s">
        <v>21</v>
      </c>
      <c r="C40" s="37">
        <v>122</v>
      </c>
      <c r="D40" s="37">
        <v>5</v>
      </c>
      <c r="E40" s="11">
        <f>D40/C40</f>
        <v>4.0983606557377046E-2</v>
      </c>
      <c r="F40" s="27" t="str">
        <f>ROUND(H40*100,0)&amp;-ROUND(I40*100,0)&amp;"%"</f>
        <v>2-9%</v>
      </c>
      <c r="G40" s="26">
        <f>$E$65</f>
        <v>7.8236130867709822E-2</v>
      </c>
      <c r="H40" s="31">
        <f>(((2*C40*(D40/C40))+3.841443202-(1.95996*SQRT(3.841443202+(4*C40*(D40/C40)*(1-(D40/C40))))))/(2*(C40+3.841443202)))</f>
        <v>1.7630748222776774E-2</v>
      </c>
      <c r="I40" s="31">
        <f>(((2*C40*(D40/C40))+3.841443202+(1.95996*SQRT(3.841443202+(4*C40*(D40/C40)*(1-(D40/C40))))))/(2*(C40+3.841443202)))</f>
        <v>9.2360387048787088E-2</v>
      </c>
      <c r="J40" s="32">
        <f>E40-H40</f>
        <v>2.3352858334600272E-2</v>
      </c>
      <c r="K40" s="32">
        <f>I40-E40</f>
        <v>5.1376780491410041E-2</v>
      </c>
    </row>
    <row r="41" spans="1:12" x14ac:dyDescent="0.35">
      <c r="A41" s="90"/>
      <c r="B41" s="55" t="s">
        <v>54</v>
      </c>
      <c r="C41" s="56" t="s">
        <v>59</v>
      </c>
      <c r="D41" s="56" t="s">
        <v>59</v>
      </c>
      <c r="E41" s="57" t="s">
        <v>59</v>
      </c>
      <c r="F41" s="57" t="s">
        <v>59</v>
      </c>
      <c r="G41" s="26">
        <f t="shared" ref="G41:G43" si="9">$E$65</f>
        <v>7.8236130867709822E-2</v>
      </c>
      <c r="H41" s="31"/>
      <c r="I41" s="31"/>
      <c r="J41" s="32"/>
      <c r="K41" s="32"/>
    </row>
    <row r="42" spans="1:12" x14ac:dyDescent="0.35">
      <c r="A42" s="90"/>
      <c r="B42" s="34" t="s">
        <v>22</v>
      </c>
      <c r="C42" s="37">
        <v>358</v>
      </c>
      <c r="D42" s="37">
        <v>20</v>
      </c>
      <c r="E42" s="11">
        <f t="shared" ref="E42:E65" si="10">D42/C42</f>
        <v>5.5865921787709494E-2</v>
      </c>
      <c r="F42" s="27" t="str">
        <f t="shared" ref="F42:F65" si="11">ROUND(H42*100,0)&amp;-ROUND(I42*100,0)&amp;"%"</f>
        <v>4-8%</v>
      </c>
      <c r="G42" s="26">
        <f t="shared" si="9"/>
        <v>7.8236130867709822E-2</v>
      </c>
      <c r="H42" s="31">
        <f t="shared" ref="H42:H65" si="12">(((2*C42*(D42/C42))+3.841443202-(1.95996*SQRT(3.841443202+(4*C42*(D42/C42)*(1-(D42/C42))))))/(2*(C42+3.841443202)))</f>
        <v>3.6452363777662165E-2</v>
      </c>
      <c r="I42" s="31">
        <f t="shared" ref="I42:I65" si="13">(((2*C42*(D42/C42))+3.841443202+(1.95996*SQRT(3.841443202+(4*C42*(D42/C42)*(1-(D42/C42))))))/(2*(C42+3.841443202)))</f>
        <v>8.4709664579397173E-2</v>
      </c>
      <c r="J42" s="32">
        <f t="shared" ref="J42:J65" si="14">E42-H42</f>
        <v>1.9413558010047328E-2</v>
      </c>
      <c r="K42" s="32">
        <f t="shared" ref="K42:K65" si="15">I42-E42</f>
        <v>2.8843742791687679E-2</v>
      </c>
    </row>
    <row r="43" spans="1:12" x14ac:dyDescent="0.35">
      <c r="A43" s="90"/>
      <c r="B43" s="35" t="s">
        <v>5</v>
      </c>
      <c r="C43" s="13">
        <v>480</v>
      </c>
      <c r="D43" s="13">
        <v>25</v>
      </c>
      <c r="E43" s="14">
        <f t="shared" si="10"/>
        <v>5.2083333333333336E-2</v>
      </c>
      <c r="F43" s="29" t="str">
        <f t="shared" si="11"/>
        <v>4-8%</v>
      </c>
      <c r="G43" s="26">
        <f t="shared" si="9"/>
        <v>7.8236130867709822E-2</v>
      </c>
      <c r="H43" s="31">
        <f t="shared" si="12"/>
        <v>3.5524299422236241E-2</v>
      </c>
      <c r="I43" s="31">
        <f t="shared" si="13"/>
        <v>7.5754806488337073E-2</v>
      </c>
      <c r="J43" s="32">
        <f t="shared" si="14"/>
        <v>1.6559033911097094E-2</v>
      </c>
      <c r="K43" s="32">
        <f t="shared" si="15"/>
        <v>2.3671473155003737E-2</v>
      </c>
    </row>
    <row r="44" spans="1:12" x14ac:dyDescent="0.35">
      <c r="A44" s="90" t="s">
        <v>6</v>
      </c>
      <c r="B44" s="34" t="s">
        <v>23</v>
      </c>
      <c r="C44" s="37">
        <v>219</v>
      </c>
      <c r="D44" s="37">
        <v>29</v>
      </c>
      <c r="E44" s="11">
        <f t="shared" si="10"/>
        <v>0.13242009132420091</v>
      </c>
      <c r="F44" s="27" t="str">
        <f t="shared" si="11"/>
        <v>9-18%</v>
      </c>
      <c r="G44" s="26">
        <f t="shared" ref="G44:G61" si="16">$E$65</f>
        <v>7.8236130867709822E-2</v>
      </c>
      <c r="H44" s="31">
        <f t="shared" si="12"/>
        <v>9.3805607329592838E-2</v>
      </c>
      <c r="I44" s="31">
        <f t="shared" si="13"/>
        <v>0.18370759808409826</v>
      </c>
      <c r="J44" s="32">
        <f t="shared" si="14"/>
        <v>3.8614483994608068E-2</v>
      </c>
      <c r="K44" s="32">
        <f t="shared" si="15"/>
        <v>5.128750675989735E-2</v>
      </c>
    </row>
    <row r="45" spans="1:12" x14ac:dyDescent="0.35">
      <c r="A45" s="90"/>
      <c r="B45" s="34" t="s">
        <v>24</v>
      </c>
      <c r="C45" s="37">
        <v>103</v>
      </c>
      <c r="D45" s="37">
        <v>3</v>
      </c>
      <c r="E45" s="11">
        <f t="shared" si="10"/>
        <v>2.9126213592233011E-2</v>
      </c>
      <c r="F45" s="27" t="str">
        <f t="shared" si="11"/>
        <v>1-8%</v>
      </c>
      <c r="G45" s="26">
        <f t="shared" si="16"/>
        <v>7.8236130867709822E-2</v>
      </c>
      <c r="H45" s="31">
        <f t="shared" si="12"/>
        <v>9.9543877717695618E-3</v>
      </c>
      <c r="I45" s="31">
        <f t="shared" si="13"/>
        <v>8.2158212985534468E-2</v>
      </c>
      <c r="J45" s="32">
        <f t="shared" si="14"/>
        <v>1.9171825820463451E-2</v>
      </c>
      <c r="K45" s="32">
        <f t="shared" si="15"/>
        <v>5.3031999393301457E-2</v>
      </c>
    </row>
    <row r="46" spans="1:12" x14ac:dyDescent="0.35">
      <c r="A46" s="90"/>
      <c r="B46" s="36" t="s">
        <v>25</v>
      </c>
      <c r="C46" s="37">
        <v>50</v>
      </c>
      <c r="D46" s="37">
        <v>3</v>
      </c>
      <c r="E46" s="11">
        <f t="shared" si="10"/>
        <v>0.06</v>
      </c>
      <c r="F46" s="27" t="str">
        <f t="shared" si="11"/>
        <v>2-16%</v>
      </c>
      <c r="G46" s="26">
        <f t="shared" si="16"/>
        <v>7.8236130867709822E-2</v>
      </c>
      <c r="H46" s="31">
        <f t="shared" si="12"/>
        <v>2.0615011727557222E-2</v>
      </c>
      <c r="I46" s="31">
        <f t="shared" si="13"/>
        <v>0.16217063844673882</v>
      </c>
      <c r="J46" s="32">
        <f t="shared" si="14"/>
        <v>3.9384988272442772E-2</v>
      </c>
      <c r="K46" s="32">
        <f t="shared" si="15"/>
        <v>0.10217063844673882</v>
      </c>
    </row>
    <row r="47" spans="1:12" x14ac:dyDescent="0.35">
      <c r="A47" s="90"/>
      <c r="B47" s="34" t="s">
        <v>26</v>
      </c>
      <c r="C47" s="37">
        <v>109</v>
      </c>
      <c r="D47" s="37">
        <v>18</v>
      </c>
      <c r="E47" s="11">
        <f t="shared" si="10"/>
        <v>0.16513761467889909</v>
      </c>
      <c r="F47" s="27" t="str">
        <f t="shared" si="11"/>
        <v>11-25%</v>
      </c>
      <c r="G47" s="26">
        <f t="shared" si="16"/>
        <v>7.8236130867709822E-2</v>
      </c>
      <c r="H47" s="31">
        <f t="shared" si="12"/>
        <v>0.10708699077504213</v>
      </c>
      <c r="I47" s="31">
        <f t="shared" si="13"/>
        <v>0.24598757182762629</v>
      </c>
      <c r="J47" s="32">
        <f t="shared" si="14"/>
        <v>5.8050623903856957E-2</v>
      </c>
      <c r="K47" s="32">
        <f t="shared" si="15"/>
        <v>8.0849957148727197E-2</v>
      </c>
    </row>
    <row r="48" spans="1:12" x14ac:dyDescent="0.35">
      <c r="A48" s="90"/>
      <c r="B48" s="35" t="s">
        <v>7</v>
      </c>
      <c r="C48" s="13">
        <v>481</v>
      </c>
      <c r="D48" s="13">
        <v>53</v>
      </c>
      <c r="E48" s="14">
        <f t="shared" si="10"/>
        <v>0.11018711018711019</v>
      </c>
      <c r="F48" s="29" t="str">
        <f t="shared" si="11"/>
        <v>9-14%</v>
      </c>
      <c r="G48" s="26">
        <f t="shared" si="16"/>
        <v>7.8236130867709822E-2</v>
      </c>
      <c r="H48" s="31">
        <f t="shared" si="12"/>
        <v>8.5233420332040302E-2</v>
      </c>
      <c r="I48" s="31">
        <f t="shared" si="13"/>
        <v>0.14131784656581983</v>
      </c>
      <c r="J48" s="32">
        <f t="shared" si="14"/>
        <v>2.4953689855069891E-2</v>
      </c>
      <c r="K48" s="32">
        <f t="shared" si="15"/>
        <v>3.1130736378709639E-2</v>
      </c>
    </row>
    <row r="49" spans="1:11" x14ac:dyDescent="0.35">
      <c r="A49" s="90" t="s">
        <v>8</v>
      </c>
      <c r="B49" s="34" t="s">
        <v>27</v>
      </c>
      <c r="C49" s="37">
        <v>8</v>
      </c>
      <c r="D49" s="37">
        <v>1</v>
      </c>
      <c r="E49" s="11">
        <f t="shared" si="10"/>
        <v>0.125</v>
      </c>
      <c r="F49" s="27" t="str">
        <f t="shared" si="11"/>
        <v>2-47%</v>
      </c>
      <c r="G49" s="26">
        <f t="shared" si="16"/>
        <v>7.8236130867709822E-2</v>
      </c>
      <c r="H49" s="31">
        <f t="shared" si="12"/>
        <v>2.2417555915328728E-2</v>
      </c>
      <c r="I49" s="31">
        <f t="shared" si="13"/>
        <v>0.47088744942501604</v>
      </c>
      <c r="J49" s="32">
        <f t="shared" si="14"/>
        <v>0.10258244408467126</v>
      </c>
      <c r="K49" s="32">
        <f t="shared" si="15"/>
        <v>0.34588744942501604</v>
      </c>
    </row>
    <row r="50" spans="1:11" x14ac:dyDescent="0.35">
      <c r="A50" s="90"/>
      <c r="B50" s="34" t="s">
        <v>28</v>
      </c>
      <c r="C50" s="37">
        <v>34</v>
      </c>
      <c r="D50" s="37">
        <v>0</v>
      </c>
      <c r="E50" s="70" t="s">
        <v>72</v>
      </c>
      <c r="F50" s="70" t="s">
        <v>72</v>
      </c>
      <c r="G50" s="26">
        <f t="shared" si="16"/>
        <v>7.8236130867709822E-2</v>
      </c>
      <c r="H50" s="31">
        <f t="shared" si="12"/>
        <v>2.6426055618500271E-12</v>
      </c>
      <c r="I50" s="31">
        <f t="shared" si="13"/>
        <v>0.10151418330939797</v>
      </c>
      <c r="J50" s="32" t="e">
        <f t="shared" si="14"/>
        <v>#VALUE!</v>
      </c>
      <c r="K50" s="32" t="e">
        <f t="shared" si="15"/>
        <v>#VALUE!</v>
      </c>
    </row>
    <row r="51" spans="1:11" x14ac:dyDescent="0.35">
      <c r="A51" s="90"/>
      <c r="B51" s="34" t="s">
        <v>29</v>
      </c>
      <c r="C51" s="37">
        <v>22</v>
      </c>
      <c r="D51" s="37">
        <v>0</v>
      </c>
      <c r="E51" s="70" t="s">
        <v>72</v>
      </c>
      <c r="F51" s="70" t="s">
        <v>72</v>
      </c>
      <c r="G51" s="26">
        <f t="shared" si="16"/>
        <v>7.8236130867709822E-2</v>
      </c>
      <c r="H51" s="31">
        <f t="shared" si="12"/>
        <v>3.8697532290416965E-12</v>
      </c>
      <c r="I51" s="31">
        <f t="shared" si="13"/>
        <v>0.14865436004761107</v>
      </c>
      <c r="J51" s="32" t="e">
        <f t="shared" si="14"/>
        <v>#VALUE!</v>
      </c>
      <c r="K51" s="32" t="e">
        <f t="shared" si="15"/>
        <v>#VALUE!</v>
      </c>
    </row>
    <row r="52" spans="1:11" x14ac:dyDescent="0.35">
      <c r="A52" s="90"/>
      <c r="B52" s="34" t="s">
        <v>30</v>
      </c>
      <c r="C52" s="37">
        <v>27</v>
      </c>
      <c r="D52" s="37">
        <v>4</v>
      </c>
      <c r="E52" s="11">
        <f t="shared" si="10"/>
        <v>0.14814814814814814</v>
      </c>
      <c r="F52" s="27" t="str">
        <f t="shared" si="11"/>
        <v>6-32%</v>
      </c>
      <c r="G52" s="26">
        <f t="shared" si="16"/>
        <v>7.8236130867709822E-2</v>
      </c>
      <c r="H52" s="31">
        <f t="shared" si="12"/>
        <v>5.9159383884295223E-2</v>
      </c>
      <c r="I52" s="31">
        <f t="shared" si="13"/>
        <v>0.32478643617486813</v>
      </c>
      <c r="J52" s="32">
        <f t="shared" si="14"/>
        <v>8.898876426385291E-2</v>
      </c>
      <c r="K52" s="32">
        <f t="shared" si="15"/>
        <v>0.17663828802671999</v>
      </c>
    </row>
    <row r="53" spans="1:11" x14ac:dyDescent="0.35">
      <c r="A53" s="90"/>
      <c r="B53" s="34" t="s">
        <v>31</v>
      </c>
      <c r="C53" s="37">
        <v>12</v>
      </c>
      <c r="D53" s="37">
        <v>2</v>
      </c>
      <c r="E53" s="11">
        <f t="shared" si="10"/>
        <v>0.16666666666666666</v>
      </c>
      <c r="F53" s="27" t="str">
        <f t="shared" si="11"/>
        <v>5-45%</v>
      </c>
      <c r="G53" s="26">
        <f t="shared" si="16"/>
        <v>7.8236130867709822E-2</v>
      </c>
      <c r="H53" s="31">
        <f t="shared" si="12"/>
        <v>4.6965252226423532E-2</v>
      </c>
      <c r="I53" s="31">
        <f t="shared" si="13"/>
        <v>0.44803025430735038</v>
      </c>
      <c r="J53" s="32">
        <f t="shared" si="14"/>
        <v>0.11970141444024313</v>
      </c>
      <c r="K53" s="32">
        <f t="shared" si="15"/>
        <v>0.2813635876406837</v>
      </c>
    </row>
    <row r="54" spans="1:11" x14ac:dyDescent="0.35">
      <c r="A54" s="90"/>
      <c r="B54" s="34" t="s">
        <v>32</v>
      </c>
      <c r="C54" s="37">
        <v>31</v>
      </c>
      <c r="D54" s="37">
        <v>9</v>
      </c>
      <c r="E54" s="11">
        <f t="shared" si="10"/>
        <v>0.29032258064516131</v>
      </c>
      <c r="F54" s="27" t="str">
        <f t="shared" si="11"/>
        <v>16-47%</v>
      </c>
      <c r="G54" s="26">
        <f t="shared" si="16"/>
        <v>7.8236130867709822E-2</v>
      </c>
      <c r="H54" s="31">
        <f t="shared" si="12"/>
        <v>0.16095820008669143</v>
      </c>
      <c r="I54" s="31">
        <f t="shared" si="13"/>
        <v>0.46592292752246106</v>
      </c>
      <c r="J54" s="32">
        <f t="shared" si="14"/>
        <v>0.12936438055846988</v>
      </c>
      <c r="K54" s="32">
        <f t="shared" si="15"/>
        <v>0.17560034687729975</v>
      </c>
    </row>
    <row r="55" spans="1:11" x14ac:dyDescent="0.35">
      <c r="A55" s="90"/>
      <c r="B55" s="34" t="s">
        <v>33</v>
      </c>
      <c r="C55" s="37">
        <v>64</v>
      </c>
      <c r="D55" s="37">
        <v>4</v>
      </c>
      <c r="E55" s="11">
        <f t="shared" si="10"/>
        <v>6.25E-2</v>
      </c>
      <c r="F55" s="27" t="str">
        <f t="shared" si="11"/>
        <v>2-15%</v>
      </c>
      <c r="G55" s="26">
        <f t="shared" si="16"/>
        <v>7.8236130867709822E-2</v>
      </c>
      <c r="H55" s="31">
        <f t="shared" si="12"/>
        <v>2.4571245400851607E-2</v>
      </c>
      <c r="I55" s="31">
        <f t="shared" si="13"/>
        <v>0.14997461687896071</v>
      </c>
      <c r="J55" s="32">
        <f t="shared" si="14"/>
        <v>3.7928754599148393E-2</v>
      </c>
      <c r="K55" s="32">
        <f t="shared" si="15"/>
        <v>8.7474616878960715E-2</v>
      </c>
    </row>
    <row r="56" spans="1:11" x14ac:dyDescent="0.35">
      <c r="A56" s="90"/>
      <c r="B56" s="34" t="s">
        <v>34</v>
      </c>
      <c r="C56" s="37">
        <v>8</v>
      </c>
      <c r="D56" s="37">
        <v>0</v>
      </c>
      <c r="E56" s="70" t="s">
        <v>72</v>
      </c>
      <c r="F56" s="70" t="s">
        <v>72</v>
      </c>
      <c r="G56" s="26">
        <f t="shared" si="16"/>
        <v>7.8236130867709822E-2</v>
      </c>
      <c r="H56" s="31">
        <f t="shared" si="12"/>
        <v>8.4449172763964501E-12</v>
      </c>
      <c r="I56" s="31">
        <f t="shared" si="13"/>
        <v>0.32440667377868149</v>
      </c>
      <c r="J56" s="32" t="e">
        <f t="shared" si="14"/>
        <v>#VALUE!</v>
      </c>
      <c r="K56" s="32" t="e">
        <f t="shared" si="15"/>
        <v>#VALUE!</v>
      </c>
    </row>
    <row r="57" spans="1:11" x14ac:dyDescent="0.35">
      <c r="A57" s="90"/>
      <c r="B57" s="34" t="s">
        <v>35</v>
      </c>
      <c r="C57" s="37">
        <v>27</v>
      </c>
      <c r="D57" s="37">
        <v>2</v>
      </c>
      <c r="E57" s="11">
        <f t="shared" si="10"/>
        <v>7.407407407407407E-2</v>
      </c>
      <c r="F57" s="27" t="str">
        <f t="shared" si="11"/>
        <v>2-23%</v>
      </c>
      <c r="G57" s="26">
        <f t="shared" si="16"/>
        <v>7.8236130867709822E-2</v>
      </c>
      <c r="H57" s="31">
        <f t="shared" si="12"/>
        <v>2.0554701900208795E-2</v>
      </c>
      <c r="I57" s="31">
        <f t="shared" si="13"/>
        <v>0.23369550132930478</v>
      </c>
      <c r="J57" s="32">
        <f t="shared" si="14"/>
        <v>5.3519372173865279E-2</v>
      </c>
      <c r="K57" s="32">
        <f t="shared" si="15"/>
        <v>0.15962142725523071</v>
      </c>
    </row>
    <row r="58" spans="1:11" x14ac:dyDescent="0.35">
      <c r="A58" s="90"/>
      <c r="B58" s="34" t="s">
        <v>36</v>
      </c>
      <c r="C58" s="37">
        <v>46</v>
      </c>
      <c r="D58" s="37">
        <v>1</v>
      </c>
      <c r="E58" s="11">
        <f t="shared" si="10"/>
        <v>2.1739130434782608E-2</v>
      </c>
      <c r="F58" s="27" t="str">
        <f t="shared" si="11"/>
        <v>0-11%</v>
      </c>
      <c r="G58" s="26">
        <f t="shared" si="16"/>
        <v>7.8236130867709822E-2</v>
      </c>
      <c r="H58" s="31">
        <f t="shared" si="12"/>
        <v>3.8478652298552739E-3</v>
      </c>
      <c r="I58" s="31">
        <f t="shared" si="13"/>
        <v>0.11335265760262961</v>
      </c>
      <c r="J58" s="32">
        <f t="shared" si="14"/>
        <v>1.7891265204927335E-2</v>
      </c>
      <c r="K58" s="32">
        <f t="shared" si="15"/>
        <v>9.1613527167847E-2</v>
      </c>
    </row>
    <row r="59" spans="1:11" x14ac:dyDescent="0.35">
      <c r="A59" s="90"/>
      <c r="B59" s="34" t="s">
        <v>37</v>
      </c>
      <c r="C59" s="37">
        <v>18</v>
      </c>
      <c r="D59" s="37">
        <v>4</v>
      </c>
      <c r="E59" s="11">
        <f t="shared" si="10"/>
        <v>0.22222222222222221</v>
      </c>
      <c r="F59" s="27" t="str">
        <f t="shared" si="11"/>
        <v>9-45%</v>
      </c>
      <c r="G59" s="26">
        <f t="shared" si="16"/>
        <v>7.8236130867709822E-2</v>
      </c>
      <c r="H59" s="31">
        <f t="shared" si="12"/>
        <v>9.0009442834854722E-2</v>
      </c>
      <c r="I59" s="31">
        <f t="shared" si="13"/>
        <v>0.45214535401097322</v>
      </c>
      <c r="J59" s="32">
        <f t="shared" si="14"/>
        <v>0.13221277938736747</v>
      </c>
      <c r="K59" s="32">
        <f t="shared" si="15"/>
        <v>0.22992313178875101</v>
      </c>
    </row>
    <row r="60" spans="1:11" x14ac:dyDescent="0.35">
      <c r="A60" s="90"/>
      <c r="B60" s="34" t="s">
        <v>38</v>
      </c>
      <c r="C60" s="37">
        <v>33</v>
      </c>
      <c r="D60" s="37">
        <v>1</v>
      </c>
      <c r="E60" s="11">
        <f t="shared" si="10"/>
        <v>3.0303030303030304E-2</v>
      </c>
      <c r="F60" s="27" t="str">
        <f t="shared" si="11"/>
        <v>1-15%</v>
      </c>
      <c r="G60" s="26">
        <f t="shared" si="16"/>
        <v>7.8236130867709822E-2</v>
      </c>
      <c r="H60" s="31">
        <f t="shared" si="12"/>
        <v>5.3694258576149467E-3</v>
      </c>
      <c r="I60" s="31">
        <f t="shared" si="13"/>
        <v>0.15318688177592768</v>
      </c>
      <c r="J60" s="32">
        <f t="shared" si="14"/>
        <v>2.4933604445415355E-2</v>
      </c>
      <c r="K60" s="32">
        <f t="shared" si="15"/>
        <v>0.12288385147289738</v>
      </c>
    </row>
    <row r="61" spans="1:11" x14ac:dyDescent="0.35">
      <c r="A61" s="90"/>
      <c r="B61" s="12" t="s">
        <v>9</v>
      </c>
      <c r="C61" s="13">
        <v>330</v>
      </c>
      <c r="D61" s="13">
        <v>28</v>
      </c>
      <c r="E61" s="14">
        <f t="shared" si="10"/>
        <v>8.4848484848484854E-2</v>
      </c>
      <c r="F61" s="29" t="str">
        <f t="shared" si="11"/>
        <v>6-12%</v>
      </c>
      <c r="G61" s="26">
        <f t="shared" si="16"/>
        <v>7.8236130867709822E-2</v>
      </c>
      <c r="H61" s="31">
        <f t="shared" si="12"/>
        <v>5.9354874759558841E-2</v>
      </c>
      <c r="I61" s="31">
        <f t="shared" si="13"/>
        <v>0.11989621710021149</v>
      </c>
      <c r="J61" s="32">
        <f t="shared" si="14"/>
        <v>2.5493610088926012E-2</v>
      </c>
      <c r="K61" s="32">
        <f t="shared" si="15"/>
        <v>3.5047732251726638E-2</v>
      </c>
    </row>
    <row r="62" spans="1:11" x14ac:dyDescent="0.35">
      <c r="A62" s="51" t="s">
        <v>57</v>
      </c>
      <c r="B62" s="52" t="s">
        <v>58</v>
      </c>
      <c r="C62" s="53" t="s">
        <v>59</v>
      </c>
      <c r="D62" s="53" t="s">
        <v>59</v>
      </c>
      <c r="E62" s="54" t="s">
        <v>59</v>
      </c>
      <c r="F62" s="54" t="s">
        <v>59</v>
      </c>
      <c r="G62" s="26">
        <f t="shared" ref="G62:G63" si="17">$E$65</f>
        <v>7.8236130867709822E-2</v>
      </c>
      <c r="H62" s="31"/>
      <c r="I62" s="31"/>
      <c r="J62" s="32"/>
    </row>
    <row r="63" spans="1:11" x14ac:dyDescent="0.35">
      <c r="A63" s="15" t="s">
        <v>10</v>
      </c>
      <c r="B63" s="16"/>
      <c r="C63" s="13">
        <v>1291</v>
      </c>
      <c r="D63" s="13">
        <v>106</v>
      </c>
      <c r="E63" s="14">
        <f t="shared" si="10"/>
        <v>8.2106893880712628E-2</v>
      </c>
      <c r="F63" s="29" t="str">
        <f t="shared" si="11"/>
        <v>7-10%</v>
      </c>
      <c r="G63" s="26">
        <f t="shared" si="17"/>
        <v>7.8236130867709822E-2</v>
      </c>
      <c r="H63" s="31">
        <f t="shared" si="12"/>
        <v>6.8342483532496126E-2</v>
      </c>
      <c r="I63" s="31">
        <f t="shared" si="13"/>
        <v>9.8350855126983244E-2</v>
      </c>
      <c r="J63" s="32">
        <f t="shared" si="14"/>
        <v>1.3764410348216502E-2</v>
      </c>
      <c r="K63" s="32">
        <f t="shared" si="15"/>
        <v>1.6243961246270616E-2</v>
      </c>
    </row>
    <row r="64" spans="1:11" x14ac:dyDescent="0.35">
      <c r="A64" s="18" t="s">
        <v>11</v>
      </c>
      <c r="B64" s="19" t="s">
        <v>12</v>
      </c>
      <c r="C64" s="13">
        <v>115</v>
      </c>
      <c r="D64" s="17">
        <v>4</v>
      </c>
      <c r="E64" s="14">
        <f t="shared" si="10"/>
        <v>3.4782608695652174E-2</v>
      </c>
      <c r="F64" s="29" t="str">
        <f t="shared" si="11"/>
        <v>1-9%</v>
      </c>
      <c r="G64" s="26">
        <f>$E$65</f>
        <v>7.8236130867709822E-2</v>
      </c>
      <c r="H64" s="31">
        <f t="shared" si="12"/>
        <v>1.3607867149284402E-2</v>
      </c>
      <c r="I64" s="31">
        <f t="shared" si="13"/>
        <v>8.603282117417009E-2</v>
      </c>
      <c r="J64" s="32">
        <f t="shared" si="14"/>
        <v>2.1174741546367774E-2</v>
      </c>
      <c r="K64" s="32">
        <f t="shared" si="15"/>
        <v>5.1250212478517916E-2</v>
      </c>
    </row>
    <row r="65" spans="1:11" ht="15.5" x14ac:dyDescent="0.35">
      <c r="A65" s="20" t="s">
        <v>10</v>
      </c>
      <c r="B65" s="21" t="s">
        <v>1</v>
      </c>
      <c r="C65" s="22">
        <v>1406</v>
      </c>
      <c r="D65" s="22">
        <v>110</v>
      </c>
      <c r="E65" s="38">
        <f t="shared" si="10"/>
        <v>7.8236130867709822E-2</v>
      </c>
      <c r="F65" s="41" t="str">
        <f t="shared" si="11"/>
        <v>7-9%</v>
      </c>
      <c r="G65" s="42"/>
      <c r="H65" s="31">
        <f t="shared" si="12"/>
        <v>6.5320635289340762E-2</v>
      </c>
      <c r="I65" s="31">
        <f t="shared" si="13"/>
        <v>9.3450015326246486E-2</v>
      </c>
      <c r="J65" s="32">
        <f t="shared" si="14"/>
        <v>1.291549557836906E-2</v>
      </c>
      <c r="K65" s="32">
        <f t="shared" si="15"/>
        <v>1.5213884458536664E-2</v>
      </c>
    </row>
    <row r="66" spans="1:11" ht="15.5" x14ac:dyDescent="0.35">
      <c r="A66" s="71" t="s">
        <v>73</v>
      </c>
      <c r="B66" s="23"/>
      <c r="C66" s="24"/>
      <c r="D66" s="24"/>
      <c r="E66" s="40"/>
      <c r="F66" s="39" t="s">
        <v>48</v>
      </c>
      <c r="H66" s="31"/>
      <c r="I66" s="31"/>
      <c r="J66" s="32"/>
      <c r="K66" s="32"/>
    </row>
    <row r="67" spans="1:11" ht="15.5" x14ac:dyDescent="0.35">
      <c r="A67" s="44" t="s">
        <v>39</v>
      </c>
      <c r="B67" s="23"/>
      <c r="C67" s="24"/>
      <c r="D67" s="24"/>
      <c r="E67" s="25"/>
      <c r="I67" s="28"/>
    </row>
    <row r="68" spans="1:11" ht="15.5" x14ac:dyDescent="0.35">
      <c r="A68" s="44" t="s">
        <v>42</v>
      </c>
      <c r="B68" s="23"/>
      <c r="C68" s="24"/>
      <c r="D68" s="24"/>
      <c r="E68" s="25"/>
      <c r="F68" s="25"/>
      <c r="I68" s="28"/>
    </row>
    <row r="69" spans="1:11" ht="15.5" x14ac:dyDescent="0.35">
      <c r="A69" s="44" t="s">
        <v>13</v>
      </c>
      <c r="B69" s="23"/>
      <c r="C69" s="24"/>
      <c r="D69" s="24"/>
      <c r="E69" s="25"/>
      <c r="F69" s="25"/>
      <c r="I69" s="28"/>
    </row>
    <row r="70" spans="1:11" ht="15.5" x14ac:dyDescent="0.35">
      <c r="A70" s="44" t="s">
        <v>14</v>
      </c>
      <c r="B70" s="23"/>
      <c r="C70" s="24"/>
      <c r="D70" s="24"/>
      <c r="E70" s="25"/>
      <c r="F70" s="25"/>
      <c r="I70" s="28"/>
    </row>
    <row r="71" spans="1:11" ht="15.5" x14ac:dyDescent="0.35">
      <c r="A71" s="44" t="s">
        <v>40</v>
      </c>
      <c r="B71" s="23"/>
      <c r="C71" s="24"/>
      <c r="D71" s="24"/>
      <c r="E71" s="25"/>
      <c r="F71" s="25"/>
      <c r="I71" s="28"/>
    </row>
    <row r="72" spans="1:11" ht="15.5" x14ac:dyDescent="0.35">
      <c r="A72" s="44" t="s">
        <v>41</v>
      </c>
      <c r="B72" s="23"/>
      <c r="C72" s="24"/>
      <c r="D72" s="24"/>
      <c r="E72" s="25"/>
      <c r="F72" s="25"/>
      <c r="I72" s="28"/>
    </row>
    <row r="73" spans="1:11" ht="15.5" x14ac:dyDescent="0.35">
      <c r="A73" s="44" t="s">
        <v>45</v>
      </c>
      <c r="B73" s="23"/>
      <c r="C73" s="24"/>
      <c r="D73" s="24"/>
      <c r="E73" s="25"/>
      <c r="F73" s="25"/>
      <c r="I73" s="28"/>
    </row>
    <row r="74" spans="1:11" x14ac:dyDescent="0.35">
      <c r="A74" s="44" t="s">
        <v>43</v>
      </c>
    </row>
    <row r="75" spans="1:11" x14ac:dyDescent="0.35">
      <c r="A75" s="44" t="s">
        <v>44</v>
      </c>
    </row>
    <row r="76" spans="1:11" x14ac:dyDescent="0.35">
      <c r="A76" s="45" t="s">
        <v>53</v>
      </c>
    </row>
  </sheetData>
  <mergeCells count="18">
    <mergeCell ref="D36:D39"/>
    <mergeCell ref="E36:E39"/>
    <mergeCell ref="F36:F39"/>
    <mergeCell ref="A40:A43"/>
    <mergeCell ref="A44:A48"/>
    <mergeCell ref="B36:B39"/>
    <mergeCell ref="C36:C39"/>
    <mergeCell ref="A49:A61"/>
    <mergeCell ref="A8:A11"/>
    <mergeCell ref="A12:A16"/>
    <mergeCell ref="A17:A29"/>
    <mergeCell ref="A36:A39"/>
    <mergeCell ref="F4:F7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 2019</vt:lpstr>
      <vt:lpstr>Kirjeldus 2018</vt:lpstr>
      <vt:lpstr>Aruandesse 2018</vt:lpstr>
      <vt:lpstr>Kirjeldus 2017</vt:lpstr>
      <vt:lpstr>Aruandesse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2017-11-13T08:48:40Z</dcterms:created>
  <dcterms:modified xsi:type="dcterms:W3CDTF">2021-03-30T06:23:33Z</dcterms:modified>
</cp:coreProperties>
</file>