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195" windowHeight="7740" activeTab="0"/>
  </bookViews>
  <sheets>
    <sheet name="Sheet2" sheetId="1" r:id="rId1"/>
    <sheet name="Sheet1" sheetId="2" r:id="rId2"/>
    <sheet name="Sheet3" sheetId="3" r:id="rId3"/>
  </sheets>
  <definedNames/>
  <calcPr fullCalcOnLoad="1"/>
</workbook>
</file>

<file path=xl/sharedStrings.xml><?xml version="1.0" encoding="utf-8"?>
<sst xmlns="http://schemas.openxmlformats.org/spreadsheetml/2006/main" count="88" uniqueCount="65">
  <si>
    <t>Teenuse näidustus</t>
  </si>
  <si>
    <t>Patsientide arv aastal 2012</t>
  </si>
  <si>
    <t>Patsientide arv aastal 2013</t>
  </si>
  <si>
    <t>Patsientide arv aastal 2014</t>
  </si>
  <si>
    <t>Patsientide arv aastal 2015</t>
  </si>
  <si>
    <t>I20-I25, I70.0-.9</t>
  </si>
  <si>
    <t>250-300</t>
  </si>
  <si>
    <r>
      <t>FVR</t>
    </r>
    <r>
      <rPr>
        <sz val="11"/>
        <color indexed="8"/>
        <rFont val="Times New Roman"/>
        <family val="1"/>
      </rPr>
      <t xml:space="preserve"> mõõtmisel kaasnevad kulud ühekordsetele seadmetele ja ravimitele: juhtekateeter (erinevad firmad) 800 EEK+KM20%,  St. Jude rõhutraat 8985 EEK+KM20%, Adenosini 45mg 1682 EEK+KM9%, aparatuuri amortisatsioon 863 eek, personalikulu 400 eek (1h, arst 200 eek  ja 2x õde 100 eek), </t>
    </r>
    <r>
      <rPr>
        <b/>
        <sz val="11"/>
        <color indexed="8"/>
        <rFont val="Times New Roman"/>
        <family val="1"/>
      </rPr>
      <t>kokku 13975 EEK</t>
    </r>
    <r>
      <rPr>
        <sz val="11"/>
        <color indexed="8"/>
        <rFont val="Times New Roman"/>
        <family val="1"/>
      </rPr>
      <t>.</t>
    </r>
  </si>
  <si>
    <t>Ressursi kood</t>
  </si>
  <si>
    <t>Nimetus</t>
  </si>
  <si>
    <t>Ühik</t>
  </si>
  <si>
    <t>Ühiku maksumus</t>
  </si>
  <si>
    <t>Ühikute arv</t>
  </si>
  <si>
    <t>Kulud kokku, €</t>
  </si>
  <si>
    <t>PER0112</t>
  </si>
  <si>
    <t>kardioloog</t>
  </si>
  <si>
    <t>min</t>
  </si>
  <si>
    <t>PER0509</t>
  </si>
  <si>
    <t>õde,2  tk</t>
  </si>
  <si>
    <t xml:space="preserve">PIN253002 </t>
  </si>
  <si>
    <t>digitaalne angiograafiasüsteemi ruum</t>
  </si>
  <si>
    <t>SDM</t>
  </si>
  <si>
    <t>kord</t>
  </si>
  <si>
    <t>YKM</t>
  </si>
  <si>
    <t>tk</t>
  </si>
  <si>
    <t>Hind, €</t>
  </si>
  <si>
    <t>Teenuse kood</t>
  </si>
  <si>
    <t>Teenuse nimetus</t>
  </si>
  <si>
    <t>2. Üle üheaastase kasutusajaga meditsiiniseadmete andmed</t>
  </si>
  <si>
    <t>Seadme nimetus</t>
  </si>
  <si>
    <t>Soetusmaksumus</t>
  </si>
  <si>
    <t>Amortisatsiooniaeg (aastates)</t>
  </si>
  <si>
    <t>Hoolduskulu aastas</t>
  </si>
  <si>
    <t>Kasutusaeg või protseduuride arv taotletava teenuse osutamiseks</t>
  </si>
  <si>
    <t>Käesoleva teenuse osutamisel optimaalne protseduuride arv seadme kohta aastas</t>
  </si>
  <si>
    <t>Seadme optimaalne kasutusmaht aastas (minutites/ protseduurides)</t>
  </si>
  <si>
    <t>FVR</t>
  </si>
  <si>
    <t>RadiAnalyzer Xpress Measurement System (St Jude)</t>
  </si>
  <si>
    <t>262920 eek (219100 +KM)</t>
  </si>
  <si>
    <t>sisaldub aparatuuri hinnas</t>
  </si>
  <si>
    <t>3a</t>
  </si>
  <si>
    <t>250-300 protseduuri</t>
  </si>
  <si>
    <t>3. Ruumide andmed</t>
  </si>
  <si>
    <t>Ruumi ressursi kood</t>
  </si>
  <si>
    <t>Ruumi nimetus</t>
  </si>
  <si>
    <t>Kasutusaeg teenuse osutamiseks</t>
  </si>
  <si>
    <t xml:space="preserve">PIN 253002 </t>
  </si>
  <si>
    <t>1 tund</t>
  </si>
  <si>
    <t xml:space="preserve">Nimetus </t>
  </si>
  <si>
    <t xml:space="preserve">Mõõtühik </t>
  </si>
  <si>
    <t xml:space="preserve">Kogus </t>
  </si>
  <si>
    <t>6. Ühekordse kasutusega meditsiiniseadmed ja ravimid (v.a tervishoiuteenuste loetelu peatükis "Meditsiiniseadmed ja ravimid" sätestatud ravimid)</t>
  </si>
  <si>
    <r>
      <t>Ühiku hind</t>
    </r>
    <r>
      <rPr>
        <b/>
        <vertAlign val="superscript"/>
        <sz val="10"/>
        <rFont val="Times New Roman"/>
        <family val="1"/>
      </rPr>
      <t>1</t>
    </r>
  </si>
  <si>
    <r>
      <t> Osakaal teenuses</t>
    </r>
    <r>
      <rPr>
        <b/>
        <vertAlign val="superscript"/>
        <sz val="10"/>
        <rFont val="Times New Roman"/>
        <family val="1"/>
      </rPr>
      <t>2</t>
    </r>
  </si>
  <si>
    <t>juhtekateeter</t>
  </si>
  <si>
    <t>800 + KM20% eek</t>
  </si>
  <si>
    <t>rõhutraat (St Jude)</t>
  </si>
  <si>
    <t>8985 + KM20% eek</t>
  </si>
  <si>
    <t>adenosiin</t>
  </si>
  <si>
    <t>mg</t>
  </si>
  <si>
    <t>1682 + KM9% eek</t>
  </si>
  <si>
    <r>
      <t>1</t>
    </r>
    <r>
      <rPr>
        <sz val="10"/>
        <rFont val="Times New Roman"/>
        <family val="1"/>
      </rPr>
      <t xml:space="preserve"> Kui esitatakse taotlus tervishoiuteenuste loetelu 7. Peatükis "Meditsiiniseadmed ja ravimid" sätestatud meditsiinisedme piirhinna muutmiseks või uue lisamiseks, esitatakse hankelepingus kokkulepitu hind. Kui hankelepingus kokkulepitud ostuhind puudub, märgitakse hulgimüügi hind ning lisatakse selle kohta selgitus tabeli alla.</t>
    </r>
  </si>
  <si>
    <r>
      <t>2</t>
    </r>
    <r>
      <rPr>
        <sz val="10"/>
        <rFont val="Times New Roman"/>
        <family val="1"/>
      </rPr>
      <t xml:space="preserve"> täidetakse tervishoiuteenuste loetelu 7. Peatükis "Meditsiiniseadmed ja ravimid" sätestatud meditsiinisedme piirhinna muutmisel või uue lisamisel</t>
    </r>
  </si>
  <si>
    <r>
      <t>7. Ravimid</t>
    </r>
    <r>
      <rPr>
        <b/>
        <vertAlign val="superscript"/>
        <sz val="10"/>
        <rFont val="Times New Roman"/>
        <family val="1"/>
      </rPr>
      <t>3</t>
    </r>
  </si>
  <si>
    <t>Adenosini, 45mg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</si>
</sst>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_-* #,##0\ &quot;kr&quot;_-;\-* #,##0\ &quot;kr&quot;_-;_-* &quot;-&quot;\ &quot;kr&quot;_-;_-@_-"/>
    <numFmt numFmtId="170" formatCode="_-* #,##0\ _k_r_-;\-* #,##0\ _k_r_-;_-* &quot;-&quot;\ _k_r_-;_-@_-"/>
    <numFmt numFmtId="171" formatCode="_-* #,##0.00\ &quot;kr&quot;_-;\-* #,##0.00\ &quot;kr&quot;_-;_-* &quot;-&quot;??\ &quot;kr&quot;_-;_-@_-"/>
    <numFmt numFmtId="172" formatCode="_-* #,##0.00\ _k_r_-;\-* #,##0.00\ _k_r_-;_-* &quot;-&quot;??\ _k_r_-;_-@_-"/>
    <numFmt numFmtId="173" formatCode="0.00000"/>
  </numFmts>
  <fonts count="50">
    <font>
      <sz val="11"/>
      <color theme="1"/>
      <name val="Calibri"/>
      <family val="2"/>
    </font>
    <font>
      <sz val="11"/>
      <color indexed="8"/>
      <name val="Calibri"/>
      <family val="2"/>
    </font>
    <font>
      <b/>
      <sz val="11"/>
      <color indexed="8"/>
      <name val="Times New Roman"/>
      <family val="1"/>
    </font>
    <font>
      <sz val="11"/>
      <color indexed="8"/>
      <name val="Times New Roman"/>
      <family val="1"/>
    </font>
    <font>
      <sz val="10"/>
      <name val="Arial"/>
      <family val="2"/>
    </font>
    <font>
      <b/>
      <sz val="10"/>
      <name val="Times New Roman"/>
      <family val="1"/>
    </font>
    <font>
      <sz val="10"/>
      <name val="Times New Roman"/>
      <family val="1"/>
    </font>
    <font>
      <b/>
      <vertAlign val="superscript"/>
      <sz val="10"/>
      <name val="Times New Roman"/>
      <family val="1"/>
    </font>
    <font>
      <sz val="11"/>
      <name val="Times New Roman"/>
      <family val="1"/>
    </font>
    <font>
      <sz val="12"/>
      <name val="Times New Roman"/>
      <family val="1"/>
    </font>
    <font>
      <vertAlign val="superscript"/>
      <sz val="10"/>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right style="thin"/>
      <top style="thin"/>
      <bottom style="thin"/>
    </border>
    <border>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9">
    <xf numFmtId="0" fontId="0" fillId="0" borderId="0" xfId="0" applyFont="1" applyAlignment="1">
      <alignment/>
    </xf>
    <xf numFmtId="0" fontId="48" fillId="0" borderId="10" xfId="0" applyFont="1" applyBorder="1" applyAlignment="1">
      <alignment horizontal="center" vertical="top" wrapText="1"/>
    </xf>
    <xf numFmtId="0" fontId="48" fillId="0" borderId="11" xfId="0" applyFont="1" applyBorder="1" applyAlignment="1">
      <alignment horizontal="center" vertical="top" wrapText="1"/>
    </xf>
    <xf numFmtId="0" fontId="48" fillId="0" borderId="12" xfId="0" applyFont="1" applyBorder="1" applyAlignment="1">
      <alignment horizontal="center" vertical="top" wrapText="1"/>
    </xf>
    <xf numFmtId="0" fontId="48" fillId="0" borderId="13" xfId="0" applyFont="1" applyBorder="1" applyAlignment="1">
      <alignment horizontal="center" vertical="top" wrapText="1"/>
    </xf>
    <xf numFmtId="0" fontId="49" fillId="0" borderId="12" xfId="0" applyFont="1" applyBorder="1" applyAlignment="1">
      <alignment vertical="top" wrapText="1"/>
    </xf>
    <xf numFmtId="0" fontId="49" fillId="0" borderId="13" xfId="0" applyFont="1" applyBorder="1" applyAlignment="1">
      <alignment vertical="top" wrapText="1"/>
    </xf>
    <xf numFmtId="0" fontId="48" fillId="0" borderId="0" xfId="0" applyFont="1" applyAlignment="1">
      <alignment horizontal="left" indent="2"/>
    </xf>
    <xf numFmtId="0" fontId="0" fillId="0" borderId="0" xfId="0" applyAlignment="1">
      <alignment/>
    </xf>
    <xf numFmtId="0" fontId="8" fillId="0" borderId="14" xfId="57" applyFont="1" applyBorder="1">
      <alignment/>
      <protection/>
    </xf>
    <xf numFmtId="0" fontId="4" fillId="0" borderId="0" xfId="57">
      <alignment/>
      <protection/>
    </xf>
    <xf numFmtId="0" fontId="9" fillId="0" borderId="0" xfId="57" applyFont="1">
      <alignment/>
      <protection/>
    </xf>
    <xf numFmtId="0" fontId="6" fillId="33" borderId="0" xfId="57" applyFont="1" applyFill="1">
      <alignment/>
      <protection/>
    </xf>
    <xf numFmtId="0" fontId="5" fillId="0" borderId="14" xfId="57" applyFont="1" applyBorder="1" applyAlignment="1">
      <alignment vertical="top" wrapText="1"/>
      <protection/>
    </xf>
    <xf numFmtId="0" fontId="5" fillId="0" borderId="15" xfId="57" applyFont="1" applyBorder="1" applyAlignment="1">
      <alignment vertical="top" wrapText="1"/>
      <protection/>
    </xf>
    <xf numFmtId="0" fontId="5" fillId="33" borderId="15" xfId="57" applyFont="1" applyFill="1" applyBorder="1" applyAlignment="1">
      <alignment vertical="top" wrapText="1"/>
      <protection/>
    </xf>
    <xf numFmtId="0" fontId="6" fillId="33" borderId="0" xfId="57" applyFont="1" applyFill="1" applyAlignment="1">
      <alignment wrapText="1"/>
      <protection/>
    </xf>
    <xf numFmtId="0" fontId="6" fillId="0" borderId="16" xfId="57" applyFont="1" applyBorder="1">
      <alignment/>
      <protection/>
    </xf>
    <xf numFmtId="0" fontId="6" fillId="0" borderId="17" xfId="57" applyFont="1" applyBorder="1">
      <alignment/>
      <protection/>
    </xf>
    <xf numFmtId="0" fontId="6" fillId="33" borderId="17" xfId="57" applyFont="1" applyFill="1" applyBorder="1" applyAlignment="1">
      <alignment vertical="top" wrapText="1"/>
      <protection/>
    </xf>
    <xf numFmtId="0" fontId="5" fillId="0" borderId="14" xfId="57" applyFont="1" applyBorder="1" applyAlignment="1">
      <alignment wrapText="1"/>
      <protection/>
    </xf>
    <xf numFmtId="0" fontId="5" fillId="0" borderId="15" xfId="57" applyFont="1" applyBorder="1" applyAlignment="1">
      <alignment wrapText="1"/>
      <protection/>
    </xf>
    <xf numFmtId="0" fontId="5" fillId="33" borderId="15" xfId="57" applyFont="1" applyFill="1" applyBorder="1" applyAlignment="1">
      <alignment horizontal="justify" vertical="top" wrapText="1"/>
      <protection/>
    </xf>
    <xf numFmtId="0" fontId="6" fillId="33" borderId="0" xfId="57" applyFont="1" applyFill="1" applyAlignment="1">
      <alignment vertical="top" wrapText="1"/>
      <protection/>
    </xf>
    <xf numFmtId="0" fontId="6" fillId="33" borderId="14" xfId="57" applyFont="1" applyFill="1" applyBorder="1">
      <alignment/>
      <protection/>
    </xf>
    <xf numFmtId="0" fontId="5" fillId="33" borderId="14" xfId="57" applyFont="1" applyFill="1" applyBorder="1" applyAlignment="1">
      <alignment vertical="top" wrapText="1"/>
      <protection/>
    </xf>
    <xf numFmtId="0" fontId="10" fillId="33" borderId="0" xfId="57" applyFont="1" applyFill="1">
      <alignment/>
      <protection/>
    </xf>
    <xf numFmtId="0" fontId="8" fillId="0" borderId="0" xfId="57" applyFont="1">
      <alignment/>
      <protection/>
    </xf>
    <xf numFmtId="168" fontId="6" fillId="33" borderId="0" xfId="57" applyNumberFormat="1" applyFont="1" applyFill="1">
      <alignment/>
      <protection/>
    </xf>
    <xf numFmtId="0" fontId="11" fillId="0" borderId="14" xfId="57" applyFont="1" applyBorder="1">
      <alignment/>
      <protection/>
    </xf>
    <xf numFmtId="0" fontId="46" fillId="0" borderId="0" xfId="0" applyFont="1" applyAlignment="1">
      <alignment/>
    </xf>
    <xf numFmtId="0" fontId="11" fillId="33" borderId="14" xfId="57" applyFont="1" applyFill="1" applyBorder="1" applyAlignment="1">
      <alignment vertical="top" wrapText="1"/>
      <protection/>
    </xf>
    <xf numFmtId="0" fontId="48" fillId="0" borderId="14" xfId="0" applyFont="1" applyBorder="1" applyAlignment="1">
      <alignment wrapText="1"/>
    </xf>
    <xf numFmtId="0" fontId="8" fillId="33" borderId="14" xfId="57" applyFont="1" applyFill="1" applyBorder="1" applyAlignment="1">
      <alignment vertical="top" wrapText="1"/>
      <protection/>
    </xf>
    <xf numFmtId="168" fontId="49" fillId="0" borderId="14" xfId="0" applyNumberFormat="1" applyFont="1" applyBorder="1" applyAlignment="1">
      <alignment horizontal="right"/>
    </xf>
    <xf numFmtId="2" fontId="49" fillId="0" borderId="14" xfId="0" applyNumberFormat="1" applyFont="1" applyBorder="1" applyAlignment="1">
      <alignment/>
    </xf>
    <xf numFmtId="0" fontId="49" fillId="0" borderId="14" xfId="0" applyFont="1" applyBorder="1" applyAlignment="1">
      <alignment/>
    </xf>
    <xf numFmtId="0" fontId="8" fillId="33" borderId="17" xfId="57" applyFont="1" applyFill="1" applyBorder="1" applyAlignment="1">
      <alignment vertical="top" wrapText="1"/>
      <protection/>
    </xf>
    <xf numFmtId="168" fontId="49" fillId="0" borderId="0" xfId="0" applyNumberFormat="1" applyFont="1" applyAlignment="1">
      <alignment/>
    </xf>
    <xf numFmtId="0" fontId="48" fillId="0" borderId="14" xfId="0" applyFont="1" applyBorder="1" applyAlignment="1">
      <alignment/>
    </xf>
    <xf numFmtId="168" fontId="48" fillId="0" borderId="14" xfId="0" applyNumberFormat="1" applyFont="1" applyBorder="1" applyAlignment="1">
      <alignment horizontal="right"/>
    </xf>
    <xf numFmtId="2" fontId="48" fillId="0" borderId="14" xfId="0" applyNumberFormat="1" applyFont="1" applyBorder="1" applyAlignment="1">
      <alignment/>
    </xf>
    <xf numFmtId="0" fontId="5" fillId="33" borderId="18" xfId="57" applyFont="1" applyFill="1" applyBorder="1">
      <alignment/>
      <protection/>
    </xf>
    <xf numFmtId="0" fontId="5" fillId="33" borderId="18" xfId="57" applyFont="1" applyFill="1" applyBorder="1" applyAlignment="1">
      <alignment wrapText="1"/>
      <protection/>
    </xf>
    <xf numFmtId="0" fontId="4" fillId="0" borderId="18" xfId="57" applyBorder="1" applyAlignment="1">
      <alignment wrapText="1"/>
      <protection/>
    </xf>
    <xf numFmtId="0" fontId="10" fillId="33" borderId="19" xfId="57" applyFont="1" applyFill="1" applyBorder="1" applyAlignment="1">
      <alignment vertical="top" wrapText="1"/>
      <protection/>
    </xf>
    <xf numFmtId="0" fontId="6" fillId="33" borderId="19" xfId="57" applyFont="1" applyFill="1" applyBorder="1" applyAlignment="1">
      <alignment vertical="top" wrapText="1"/>
      <protection/>
    </xf>
    <xf numFmtId="0" fontId="6" fillId="33" borderId="0" xfId="57" applyFont="1" applyFill="1" applyAlignment="1">
      <alignment vertical="top" wrapText="1"/>
      <protection/>
    </xf>
    <xf numFmtId="0" fontId="4" fillId="0" borderId="0" xfId="57"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
      <selection activeCell="N8" sqref="N8"/>
    </sheetView>
  </sheetViews>
  <sheetFormatPr defaultColWidth="9.140625" defaultRowHeight="15"/>
  <cols>
    <col min="1" max="1" width="12.57421875" style="0" customWidth="1"/>
    <col min="2" max="2" width="39.28125" style="0" customWidth="1"/>
  </cols>
  <sheetData>
    <row r="1" spans="1:6" ht="43.5">
      <c r="A1" s="31" t="s">
        <v>8</v>
      </c>
      <c r="B1" s="31" t="s">
        <v>9</v>
      </c>
      <c r="C1" s="31" t="s">
        <v>10</v>
      </c>
      <c r="D1" s="31" t="s">
        <v>11</v>
      </c>
      <c r="E1" s="31" t="s">
        <v>12</v>
      </c>
      <c r="F1" s="32" t="s">
        <v>13</v>
      </c>
    </row>
    <row r="2" spans="1:6" ht="15">
      <c r="A2" s="33" t="s">
        <v>14</v>
      </c>
      <c r="B2" s="33" t="s">
        <v>15</v>
      </c>
      <c r="C2" s="33" t="s">
        <v>16</v>
      </c>
      <c r="D2" s="34">
        <v>0.3243</v>
      </c>
      <c r="E2" s="33">
        <v>60</v>
      </c>
      <c r="F2" s="35">
        <f>D2*E2</f>
        <v>19.458</v>
      </c>
    </row>
    <row r="3" spans="1:6" ht="15">
      <c r="A3" s="33" t="s">
        <v>17</v>
      </c>
      <c r="B3" s="33" t="s">
        <v>18</v>
      </c>
      <c r="C3" s="33" t="s">
        <v>16</v>
      </c>
      <c r="D3" s="34">
        <v>0.162</v>
      </c>
      <c r="E3" s="33">
        <v>60</v>
      </c>
      <c r="F3" s="35">
        <f>D3*E3*2</f>
        <v>19.44</v>
      </c>
    </row>
    <row r="4" spans="1:6" ht="15">
      <c r="A4" s="9" t="s">
        <v>19</v>
      </c>
      <c r="B4" s="9" t="s">
        <v>20</v>
      </c>
      <c r="C4" s="36" t="s">
        <v>16</v>
      </c>
      <c r="D4" s="34">
        <v>0.3821</v>
      </c>
      <c r="E4" s="33">
        <v>60</v>
      </c>
      <c r="F4" s="35">
        <f>D4*E4</f>
        <v>22.926</v>
      </c>
    </row>
    <row r="5" spans="1:6" ht="30">
      <c r="A5" s="36" t="s">
        <v>21</v>
      </c>
      <c r="B5" s="33" t="s">
        <v>37</v>
      </c>
      <c r="C5" s="36" t="s">
        <v>22</v>
      </c>
      <c r="D5" s="34">
        <f>L14</f>
        <v>292.1333333333333</v>
      </c>
      <c r="E5" s="36">
        <v>1</v>
      </c>
      <c r="F5" s="35">
        <f>D5*E5</f>
        <v>292.1333333333333</v>
      </c>
    </row>
    <row r="6" spans="1:6" s="8" customFormat="1" ht="15">
      <c r="A6" s="36" t="s">
        <v>23</v>
      </c>
      <c r="B6" s="37" t="s">
        <v>54</v>
      </c>
      <c r="C6" s="36" t="s">
        <v>24</v>
      </c>
      <c r="D6" s="34">
        <f>J25</f>
        <v>61.355182595579876</v>
      </c>
      <c r="E6" s="36">
        <v>1</v>
      </c>
      <c r="F6" s="35">
        <f>D6*E6</f>
        <v>61.355182595579876</v>
      </c>
    </row>
    <row r="7" spans="1:6" ht="15">
      <c r="A7" s="9" t="s">
        <v>23</v>
      </c>
      <c r="B7" s="37" t="s">
        <v>56</v>
      </c>
      <c r="C7" s="36" t="s">
        <v>24</v>
      </c>
      <c r="D7" s="34">
        <f>J26</f>
        <v>689.0953945266065</v>
      </c>
      <c r="E7" s="36">
        <v>1</v>
      </c>
      <c r="F7" s="35">
        <f>D7*E7</f>
        <v>689.0953945266065</v>
      </c>
    </row>
    <row r="8" spans="1:6" ht="15">
      <c r="A8" s="9" t="s">
        <v>23</v>
      </c>
      <c r="B8" s="37" t="s">
        <v>64</v>
      </c>
      <c r="C8" s="36" t="s">
        <v>24</v>
      </c>
      <c r="D8" s="38">
        <f>J27</f>
        <v>128.99927140720666</v>
      </c>
      <c r="E8" s="36">
        <v>1</v>
      </c>
      <c r="F8" s="35">
        <f>D8*E8</f>
        <v>128.99927140720666</v>
      </c>
    </row>
    <row r="9" spans="1:9" s="30" customFormat="1" ht="15">
      <c r="A9" s="29" t="s">
        <v>25</v>
      </c>
      <c r="B9" s="29"/>
      <c r="C9" s="39"/>
      <c r="D9" s="40"/>
      <c r="E9" s="39"/>
      <c r="F9" s="41">
        <f>SUM(F2:F8)</f>
        <v>1233.4071818627262</v>
      </c>
      <c r="I9" s="30">
        <f>F9*15.6466</f>
        <v>19298.62881173333</v>
      </c>
    </row>
    <row r="11" spans="1:10" ht="15">
      <c r="A11" s="12"/>
      <c r="B11" s="12"/>
      <c r="C11" s="12"/>
      <c r="D11" s="12"/>
      <c r="E11" s="12"/>
      <c r="F11" s="12"/>
      <c r="G11" s="12"/>
      <c r="H11" s="12"/>
      <c r="I11" s="12"/>
      <c r="J11" s="12"/>
    </row>
    <row r="12" spans="1:10" ht="15.75">
      <c r="A12" s="42" t="s">
        <v>28</v>
      </c>
      <c r="B12" s="42"/>
      <c r="C12" s="42"/>
      <c r="D12" s="42"/>
      <c r="E12" s="42"/>
      <c r="F12" s="11"/>
      <c r="G12" s="12"/>
      <c r="H12" s="12"/>
      <c r="I12" s="12"/>
      <c r="J12" s="12"/>
    </row>
    <row r="13" spans="1:10" ht="140.25">
      <c r="A13" s="13" t="s">
        <v>26</v>
      </c>
      <c r="B13" s="14" t="s">
        <v>27</v>
      </c>
      <c r="C13" s="15" t="s">
        <v>8</v>
      </c>
      <c r="D13" s="15" t="s">
        <v>29</v>
      </c>
      <c r="E13" s="15" t="s">
        <v>30</v>
      </c>
      <c r="F13" s="15" t="s">
        <v>31</v>
      </c>
      <c r="G13" s="15" t="s">
        <v>32</v>
      </c>
      <c r="H13" s="15" t="s">
        <v>33</v>
      </c>
      <c r="I13" s="15" t="s">
        <v>34</v>
      </c>
      <c r="J13" s="15" t="s">
        <v>35</v>
      </c>
    </row>
    <row r="14" spans="1:12" ht="76.5">
      <c r="A14" s="17"/>
      <c r="B14" s="18" t="s">
        <v>36</v>
      </c>
      <c r="C14" s="19" t="e">
        <v>#VALUE!</v>
      </c>
      <c r="D14" s="19" t="s">
        <v>37</v>
      </c>
      <c r="E14" s="19" t="s">
        <v>38</v>
      </c>
      <c r="F14" s="19">
        <v>3</v>
      </c>
      <c r="G14" s="19" t="s">
        <v>39</v>
      </c>
      <c r="H14" s="19" t="s">
        <v>40</v>
      </c>
      <c r="I14" s="19" t="s">
        <v>6</v>
      </c>
      <c r="J14" s="19" t="s">
        <v>41</v>
      </c>
      <c r="L14">
        <f>219100*1.2/3/300</f>
        <v>292.1333333333333</v>
      </c>
    </row>
    <row r="15" spans="1:10" ht="15">
      <c r="A15" s="12"/>
      <c r="B15" s="12"/>
      <c r="C15" s="12"/>
      <c r="D15" s="12"/>
      <c r="E15" s="12"/>
      <c r="F15" s="12"/>
      <c r="G15" s="12"/>
      <c r="H15" s="12"/>
      <c r="I15" s="12"/>
      <c r="J15" s="12"/>
    </row>
    <row r="16" spans="1:10" ht="15">
      <c r="A16" s="42" t="s">
        <v>42</v>
      </c>
      <c r="B16" s="42"/>
      <c r="C16" s="12"/>
      <c r="D16" s="12"/>
      <c r="E16" s="12"/>
      <c r="F16" s="12"/>
      <c r="G16" s="12"/>
      <c r="H16" s="12"/>
      <c r="I16" s="12"/>
      <c r="J16" s="12"/>
    </row>
    <row r="17" spans="1:10" ht="51">
      <c r="A17" s="20" t="s">
        <v>26</v>
      </c>
      <c r="B17" s="21" t="s">
        <v>27</v>
      </c>
      <c r="C17" s="15" t="s">
        <v>43</v>
      </c>
      <c r="D17" s="22" t="s">
        <v>44</v>
      </c>
      <c r="E17" s="15" t="s">
        <v>45</v>
      </c>
      <c r="F17" s="12"/>
      <c r="G17" s="12"/>
      <c r="H17" s="12"/>
      <c r="I17" s="12"/>
      <c r="J17" s="12"/>
    </row>
    <row r="18" spans="1:10" ht="15">
      <c r="A18" s="17"/>
      <c r="B18" s="18" t="s">
        <v>36</v>
      </c>
      <c r="C18" s="27" t="s">
        <v>46</v>
      </c>
      <c r="D18" s="27" t="s">
        <v>20</v>
      </c>
      <c r="E18" s="19" t="s">
        <v>47</v>
      </c>
      <c r="F18" s="12"/>
      <c r="G18" s="12"/>
      <c r="H18" s="12"/>
      <c r="I18" s="12"/>
      <c r="J18" s="12"/>
    </row>
    <row r="19" spans="1:10" ht="15">
      <c r="A19" s="17"/>
      <c r="B19" s="18"/>
      <c r="C19" s="19"/>
      <c r="D19" s="19"/>
      <c r="E19" s="19"/>
      <c r="F19" s="12"/>
      <c r="G19" s="12"/>
      <c r="H19" s="12"/>
      <c r="I19" s="12"/>
      <c r="J19" s="12"/>
    </row>
    <row r="20" spans="1:10" ht="15">
      <c r="A20" s="17"/>
      <c r="B20" s="18"/>
      <c r="C20" s="19"/>
      <c r="D20" s="19"/>
      <c r="E20" s="19"/>
      <c r="F20" s="12"/>
      <c r="G20" s="12"/>
      <c r="H20" s="12"/>
      <c r="I20" s="12"/>
      <c r="J20" s="12"/>
    </row>
    <row r="21" spans="1:10" ht="15">
      <c r="A21" s="12"/>
      <c r="B21" s="12"/>
      <c r="C21" s="23"/>
      <c r="D21" s="23"/>
      <c r="E21" s="23"/>
      <c r="F21" s="12"/>
      <c r="G21" s="12"/>
      <c r="H21" s="12"/>
      <c r="I21" s="12"/>
      <c r="J21" s="12"/>
    </row>
    <row r="22" spans="1:10" ht="15">
      <c r="A22" s="12"/>
      <c r="B22" s="12"/>
      <c r="C22" s="12"/>
      <c r="D22" s="12"/>
      <c r="E22" s="12"/>
      <c r="F22" s="12"/>
      <c r="G22" s="12"/>
      <c r="H22" s="12"/>
      <c r="I22" s="12"/>
      <c r="J22" s="12"/>
    </row>
    <row r="23" spans="1:10" ht="15">
      <c r="A23" s="43" t="s">
        <v>51</v>
      </c>
      <c r="B23" s="43"/>
      <c r="C23" s="43"/>
      <c r="D23" s="43"/>
      <c r="E23" s="44"/>
      <c r="F23" s="44"/>
      <c r="G23" s="44"/>
      <c r="H23" s="44"/>
      <c r="I23" s="16"/>
      <c r="J23" s="16"/>
    </row>
    <row r="24" spans="1:10" ht="28.5">
      <c r="A24" s="13" t="s">
        <v>26</v>
      </c>
      <c r="B24" s="14" t="s">
        <v>27</v>
      </c>
      <c r="C24" s="15" t="s">
        <v>8</v>
      </c>
      <c r="D24" s="15" t="s">
        <v>48</v>
      </c>
      <c r="E24" s="15" t="s">
        <v>49</v>
      </c>
      <c r="F24" s="15" t="s">
        <v>50</v>
      </c>
      <c r="G24" s="15" t="s">
        <v>52</v>
      </c>
      <c r="H24" s="25" t="s">
        <v>53</v>
      </c>
      <c r="I24" s="12"/>
      <c r="J24" s="12"/>
    </row>
    <row r="25" spans="1:10" ht="38.25">
      <c r="A25" s="17"/>
      <c r="B25" s="18" t="s">
        <v>36</v>
      </c>
      <c r="C25" s="19"/>
      <c r="D25" s="19" t="s">
        <v>54</v>
      </c>
      <c r="E25" s="19" t="s">
        <v>24</v>
      </c>
      <c r="F25" s="19">
        <v>1</v>
      </c>
      <c r="G25" s="19" t="s">
        <v>55</v>
      </c>
      <c r="H25" s="24"/>
      <c r="I25" s="12"/>
      <c r="J25" s="28">
        <f>800*1.2/15.6466</f>
        <v>61.355182595579876</v>
      </c>
    </row>
    <row r="26" spans="1:10" ht="38.25">
      <c r="A26" s="17"/>
      <c r="B26" s="18" t="s">
        <v>36</v>
      </c>
      <c r="C26" s="19"/>
      <c r="D26" s="19" t="s">
        <v>56</v>
      </c>
      <c r="E26" s="19" t="s">
        <v>24</v>
      </c>
      <c r="F26" s="19">
        <v>1</v>
      </c>
      <c r="G26" s="19" t="s">
        <v>57</v>
      </c>
      <c r="H26" s="24"/>
      <c r="I26" s="12"/>
      <c r="J26" s="28">
        <f>8985*1.2/15.6466</f>
        <v>689.0953945266065</v>
      </c>
    </row>
    <row r="27" spans="1:10" ht="38.25">
      <c r="A27" s="17"/>
      <c r="B27" s="18" t="s">
        <v>36</v>
      </c>
      <c r="C27" s="19"/>
      <c r="D27" s="19" t="s">
        <v>58</v>
      </c>
      <c r="E27" s="19" t="s">
        <v>59</v>
      </c>
      <c r="F27" s="19">
        <v>45</v>
      </c>
      <c r="G27" s="19" t="s">
        <v>60</v>
      </c>
      <c r="H27" s="24"/>
      <c r="I27" s="12"/>
      <c r="J27" s="28">
        <f>1682*1.2/15.6466</f>
        <v>128.99927140720666</v>
      </c>
    </row>
    <row r="28" spans="1:10" ht="15">
      <c r="A28" s="45" t="s">
        <v>61</v>
      </c>
      <c r="B28" s="46"/>
      <c r="C28" s="46"/>
      <c r="D28" s="46"/>
      <c r="E28" s="46"/>
      <c r="F28" s="46"/>
      <c r="G28" s="46"/>
      <c r="H28" s="46"/>
      <c r="I28" s="12"/>
      <c r="J28" s="12"/>
    </row>
    <row r="29" spans="1:10" ht="15">
      <c r="A29" s="47"/>
      <c r="B29" s="47"/>
      <c r="C29" s="47"/>
      <c r="D29" s="47"/>
      <c r="E29" s="47"/>
      <c r="F29" s="47"/>
      <c r="G29" s="47"/>
      <c r="H29" s="47"/>
      <c r="I29" s="12"/>
      <c r="J29" s="12"/>
    </row>
    <row r="30" spans="1:10" ht="15">
      <c r="A30" s="48"/>
      <c r="B30" s="48"/>
      <c r="C30" s="48"/>
      <c r="D30" s="48"/>
      <c r="E30" s="48"/>
      <c r="F30" s="48"/>
      <c r="G30" s="48"/>
      <c r="H30" s="48"/>
      <c r="I30" s="12"/>
      <c r="J30" s="12"/>
    </row>
    <row r="31" spans="1:10" ht="16.5">
      <c r="A31" s="26" t="s">
        <v>62</v>
      </c>
      <c r="B31" s="12"/>
      <c r="C31" s="12"/>
      <c r="D31" s="12"/>
      <c r="E31" s="12"/>
      <c r="F31" s="12"/>
      <c r="G31" s="12"/>
      <c r="H31" s="12"/>
      <c r="I31" s="12"/>
      <c r="J31" s="12"/>
    </row>
    <row r="32" spans="1:12" ht="15">
      <c r="A32" s="12"/>
      <c r="B32" s="12"/>
      <c r="C32" s="12"/>
      <c r="D32" s="12"/>
      <c r="E32" s="12"/>
      <c r="F32" s="12"/>
      <c r="G32" s="12"/>
      <c r="H32" s="12"/>
      <c r="I32" s="12"/>
      <c r="J32" s="12"/>
      <c r="K32" s="10"/>
      <c r="L32" s="10"/>
    </row>
    <row r="33" spans="1:12" ht="16.5">
      <c r="A33" s="42" t="s">
        <v>63</v>
      </c>
      <c r="B33" s="42"/>
      <c r="C33" s="42"/>
      <c r="D33" s="42"/>
      <c r="E33" s="11"/>
      <c r="F33" s="11"/>
      <c r="G33" s="12"/>
      <c r="H33" s="12"/>
      <c r="I33" s="12"/>
      <c r="J33" s="12"/>
      <c r="K33" s="10"/>
      <c r="L33" s="10"/>
    </row>
  </sheetData>
  <sheetProtection/>
  <mergeCells count="5">
    <mergeCell ref="A12:E12"/>
    <mergeCell ref="A16:B16"/>
    <mergeCell ref="A23:H23"/>
    <mergeCell ref="A28:H30"/>
    <mergeCell ref="A33: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A1">
      <selection activeCell="B12" sqref="B12"/>
    </sheetView>
  </sheetViews>
  <sheetFormatPr defaultColWidth="9.140625" defaultRowHeight="15"/>
  <cols>
    <col min="2" max="2" width="19.57421875" style="0" customWidth="1"/>
    <col min="3" max="3" width="19.00390625" style="0" customWidth="1"/>
    <col min="4" max="4" width="17.140625" style="0" customWidth="1"/>
    <col min="5" max="5" width="17.00390625" style="0" customWidth="1"/>
  </cols>
  <sheetData>
    <row r="1" spans="1:5" ht="43.5" thickBot="1">
      <c r="A1" s="1" t="s">
        <v>0</v>
      </c>
      <c r="B1" s="2" t="s">
        <v>1</v>
      </c>
      <c r="C1" s="2" t="s">
        <v>2</v>
      </c>
      <c r="D1" s="2" t="s">
        <v>3</v>
      </c>
      <c r="E1" s="2" t="s">
        <v>4</v>
      </c>
    </row>
    <row r="2" spans="1:5" ht="15.75" thickBot="1">
      <c r="A2" s="3">
        <v>1</v>
      </c>
      <c r="B2" s="4">
        <v>2</v>
      </c>
      <c r="C2" s="4">
        <v>3</v>
      </c>
      <c r="D2" s="4">
        <v>4</v>
      </c>
      <c r="E2" s="4">
        <v>5</v>
      </c>
    </row>
    <row r="3" spans="1:5" ht="30.75" thickBot="1">
      <c r="A3" s="5" t="s">
        <v>5</v>
      </c>
      <c r="B3" s="6">
        <v>50</v>
      </c>
      <c r="C3" s="6">
        <v>100</v>
      </c>
      <c r="D3" s="6">
        <v>200</v>
      </c>
      <c r="E3" s="6" t="s">
        <v>6</v>
      </c>
    </row>
    <row r="6" ht="15">
      <c r="A6" s="7" t="s">
        <v>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dc:creator>
  <cp:keywords/>
  <dc:description/>
  <cp:lastModifiedBy>Katrin Ploom</cp:lastModifiedBy>
  <dcterms:created xsi:type="dcterms:W3CDTF">2011-06-08T07:39:35Z</dcterms:created>
  <dcterms:modified xsi:type="dcterms:W3CDTF">2014-02-27T09:53:45Z</dcterms:modified>
  <cp:category/>
  <cp:version/>
  <cp:contentType/>
  <cp:contentStatus/>
</cp:coreProperties>
</file>