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7_raport\Usaldusvahemikud\"/>
    </mc:Choice>
  </mc:AlternateContent>
  <bookViews>
    <workbookView xWindow="0" yWindow="0" windowWidth="28800" windowHeight="12210" activeTab="1"/>
  </bookViews>
  <sheets>
    <sheet name="Kirjeldus" sheetId="11" r:id="rId1"/>
    <sheet name="Aruandesse2016" sheetId="15" r:id="rId2"/>
    <sheet name="Aruandesse2015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5" l="1"/>
  <c r="G26" i="15"/>
  <c r="G15" i="15"/>
  <c r="G16" i="15"/>
  <c r="G17" i="15"/>
  <c r="G18" i="15"/>
  <c r="G19" i="15"/>
  <c r="G20" i="15"/>
  <c r="G21" i="15"/>
  <c r="G22" i="15"/>
  <c r="G23" i="15"/>
  <c r="G24" i="15"/>
  <c r="G25" i="15"/>
  <c r="G14" i="15"/>
  <c r="G10" i="15"/>
  <c r="G11" i="15"/>
  <c r="G12" i="15"/>
  <c r="G9" i="15"/>
  <c r="G8" i="15"/>
  <c r="G7" i="15"/>
  <c r="G6" i="15"/>
  <c r="G13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M6" i="15"/>
  <c r="L6" i="15"/>
  <c r="H25" i="15" l="1"/>
  <c r="H2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W17" i="15" l="1"/>
  <c r="W16" i="15"/>
  <c r="W15" i="15"/>
  <c r="W14" i="15"/>
  <c r="W13" i="15"/>
  <c r="W12" i="15"/>
  <c r="W11" i="15"/>
  <c r="W10" i="15"/>
  <c r="W9" i="15"/>
  <c r="W8" i="15"/>
  <c r="W7" i="15"/>
  <c r="W6" i="15"/>
  <c r="U18" i="15" l="1"/>
  <c r="W18" i="15" s="1"/>
  <c r="G37" i="15" l="1"/>
  <c r="L37" i="15"/>
  <c r="K37" i="15"/>
  <c r="H58" i="15" l="1"/>
  <c r="H59" i="15"/>
  <c r="H60" i="15"/>
  <c r="H61" i="15"/>
  <c r="H62" i="15"/>
  <c r="H63" i="15"/>
  <c r="E64" i="15" l="1"/>
  <c r="H64" i="15" s="1"/>
  <c r="D64" i="15"/>
  <c r="C64" i="15"/>
  <c r="B64" i="15"/>
  <c r="F63" i="15"/>
  <c r="F62" i="15"/>
  <c r="F61" i="15"/>
  <c r="F60" i="15"/>
  <c r="F59" i="15"/>
  <c r="F58" i="15"/>
  <c r="F37" i="15"/>
  <c r="B65" i="15" l="1"/>
  <c r="F64" i="15"/>
  <c r="D65" i="15"/>
  <c r="F65" i="2"/>
  <c r="F64" i="2"/>
  <c r="G64" i="2"/>
  <c r="G59" i="2"/>
  <c r="G60" i="2"/>
  <c r="G61" i="2"/>
  <c r="G62" i="2"/>
  <c r="G63" i="2"/>
  <c r="F59" i="2"/>
  <c r="F60" i="2"/>
  <c r="F61" i="2"/>
  <c r="F62" i="2"/>
  <c r="F63" i="2"/>
  <c r="G58" i="2"/>
  <c r="F58" i="2"/>
  <c r="B65" i="2"/>
  <c r="D65" i="2"/>
  <c r="E64" i="2"/>
  <c r="D64" i="2"/>
  <c r="B64" i="2"/>
  <c r="C64" i="2"/>
  <c r="H6" i="15" l="1"/>
  <c r="F65" i="15"/>
  <c r="F37" i="2"/>
  <c r="E8" i="2" l="1"/>
  <c r="F7" i="2" l="1"/>
  <c r="F9" i="2"/>
  <c r="F10" i="2"/>
  <c r="F11" i="2"/>
  <c r="F12" i="2"/>
  <c r="F15" i="2"/>
  <c r="F16" i="2"/>
  <c r="F17" i="2"/>
  <c r="F18" i="2"/>
  <c r="F19" i="2"/>
  <c r="F20" i="2"/>
  <c r="F21" i="2"/>
  <c r="F22" i="2"/>
  <c r="F23" i="2"/>
  <c r="F24" i="2"/>
  <c r="F25" i="2"/>
  <c r="F27" i="2"/>
  <c r="F6" i="2"/>
  <c r="D26" i="2"/>
  <c r="F26" i="2" s="1"/>
  <c r="D13" i="2"/>
  <c r="F13" i="2" s="1"/>
  <c r="D8" i="2"/>
  <c r="F8" i="2" s="1"/>
  <c r="G7" i="2" l="1"/>
  <c r="G11" i="2"/>
  <c r="G15" i="2"/>
  <c r="G19" i="2"/>
  <c r="G23" i="2"/>
  <c r="G6" i="2"/>
  <c r="G8" i="2"/>
  <c r="G12" i="2"/>
  <c r="G16" i="2"/>
  <c r="G20" i="2"/>
  <c r="G24" i="2"/>
  <c r="G9" i="2"/>
  <c r="G13" i="2"/>
  <c r="G17" i="2"/>
  <c r="G21" i="2"/>
  <c r="G25" i="2"/>
  <c r="G10" i="2"/>
  <c r="G18" i="2"/>
  <c r="G22" i="2"/>
  <c r="G26" i="2"/>
  <c r="G14" i="2"/>
</calcChain>
</file>

<file path=xl/sharedStrings.xml><?xml version="1.0" encoding="utf-8"?>
<sst xmlns="http://schemas.openxmlformats.org/spreadsheetml/2006/main" count="164" uniqueCount="84">
  <si>
    <t>PERH</t>
  </si>
  <si>
    <t>TÜK</t>
  </si>
  <si>
    <t>piirkH</t>
  </si>
  <si>
    <t>IVKH</t>
  </si>
  <si>
    <t>LTKH</t>
  </si>
  <si>
    <t>PH</t>
  </si>
  <si>
    <t>keskH</t>
  </si>
  <si>
    <t>Haiglaliik</t>
  </si>
  <si>
    <t>Piirkondlikud</t>
  </si>
  <si>
    <t>Keskhaiglad</t>
  </si>
  <si>
    <t>Neuroloogia indikaator 1: Insuldi diagnoosiga patsientide osakaal, kelle akuutravi toimub kesk või piirkondlikus haiglas</t>
  </si>
  <si>
    <t>ITKH</t>
  </si>
  <si>
    <t>Haigla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</si>
  <si>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</si>
  <si>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</si>
  <si>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</si>
  <si>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</si>
  <si>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</si>
  <si>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</si>
  <si>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</si>
  <si>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</si>
  <si>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</si>
  <si>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</si>
  <si>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</si>
  <si>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</si>
  <si>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</si>
  <si>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Üldhaiglad</t>
  </si>
  <si>
    <t>2015a vältimatuid insuldi
ravijuhte</t>
  </si>
  <si>
    <t>2015a vältimatute insuldi ravijuhtude arv, kelle ravi on toimunud kesk-ja piirkondlikes haiglates</t>
  </si>
  <si>
    <t>2015a vältimatute insuldi ravijuhtude %, kelle ravi on toimunud kesk-ja piirkondlikes haiglates</t>
  </si>
  <si>
    <t>Kokku:</t>
  </si>
  <si>
    <t>HVA haiglad</t>
  </si>
  <si>
    <t>19-44</t>
  </si>
  <si>
    <t>45-54</t>
  </si>
  <si>
    <t>55-64</t>
  </si>
  <si>
    <t>65-74</t>
  </si>
  <si>
    <t>75-84</t>
  </si>
  <si>
    <t>≥85</t>
  </si>
  <si>
    <t>Pdg 
I61.0-I61.9</t>
  </si>
  <si>
    <t>Pdg 
I63.0-I63.9</t>
  </si>
  <si>
    <t>Vanus</t>
  </si>
  <si>
    <t>2015.a. vältimatuid insuldi ravijuhte</t>
  </si>
  <si>
    <t>2015.a. vältimatute insuldi ravijuhtude arv, kus ravi on toimunud kesk-ja piirkondlikes haiglates</t>
  </si>
  <si>
    <t>2015.a. vältimatute insuldi ravijuhtude %, kus ravi on toimunud kesk-ja piirkondlikes haiglates</t>
  </si>
  <si>
    <t>2016.a. vältimatuid insuldi ravijuhte</t>
  </si>
  <si>
    <t>2016.a. vältimatute insuldi ravijuhtude arv, kus ravi on toimunud kesk-ja piirkondlikes haiglates</t>
  </si>
  <si>
    <t>2016.a. vältimatute insuldi ravijuhtude %, kus ravi on toimunud kesk-ja piirkondlikes haiglates</t>
  </si>
  <si>
    <t>2016a vältimatuid insuldi
ravijuhte</t>
  </si>
  <si>
    <t>2016a vältimatute insuldi ravijuhtude arv, kelle ravi on toimunud kesk-ja piirkondlikes haiglates</t>
  </si>
  <si>
    <t>2016a vältimatute insuldi ravijuhtude %, kelle ravi on toimunud kesk-ja piirkondlikes haiglates</t>
  </si>
  <si>
    <t>2016. a. Põhidiagnoos
I63.0-I63.9 (Peaajuinfarkt)</t>
  </si>
  <si>
    <t>2015. a. Põhidiagnoos
I63.0-I63.9 (Peaajuinfarkt)</t>
  </si>
  <si>
    <t>2016. a. Põhidiagoos 
I61.0-I61.9 (Intratserebraalne hemorraagia e peaajusisene verevalum)</t>
  </si>
  <si>
    <t>2015. a. Põhidiagoos 
I61.0-I61.9 (Intratserebraalne hemorraagia e peaajusisene verevalum)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</si>
  <si>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</si>
  <si>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</si>
  <si>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</si>
  <si>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</si>
  <si>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</si>
  <si>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68,7-97,0%</t>
  </si>
  <si>
    <t>30,9-91,0%</t>
  </si>
  <si>
    <t>70,2-91,6%</t>
  </si>
  <si>
    <t>70,9-87,8%</t>
  </si>
  <si>
    <t>68,9-83,7%</t>
  </si>
  <si>
    <t>59,5-83,8%</t>
  </si>
  <si>
    <t>72,3-82,8%</t>
  </si>
  <si>
    <t>83,7-98,6%</t>
  </si>
  <si>
    <t>78,2-85,5%</t>
  </si>
  <si>
    <t>74,1-80,1%</t>
  </si>
  <si>
    <t>74,1-79,0%</t>
  </si>
  <si>
    <t>67,3-74,0%</t>
  </si>
  <si>
    <t>75,4-78,3%</t>
  </si>
  <si>
    <t>Üldhaiglas ravitud patsientide raviarvete lõpetamise põhjused</t>
  </si>
  <si>
    <t>Muud põhjused</t>
  </si>
  <si>
    <t>Paranemine või tervistumine</t>
  </si>
  <si>
    <t>Suunatud perearsti vastuvõtule ja jälgimisele</t>
  </si>
  <si>
    <t>Surnud</t>
  </si>
  <si>
    <t>Sama RA-&gt; statsionaarne</t>
  </si>
  <si>
    <t>Kutsutud tagasi sama eriarsti ambulatoorsele vastuvõtule</t>
  </si>
  <si>
    <t>Teine RA muu haigla statsionaar</t>
  </si>
  <si>
    <t>Teine RA üldhaigla statsionaarne</t>
  </si>
  <si>
    <t>Sama tervishoiteenuse osutaja päevaravile</t>
  </si>
  <si>
    <t>2016a vältimatute insuldi ravijuhtude arv, mille ravi on toimunud üldhaiglates</t>
  </si>
  <si>
    <t>2016a vältimatute insuldi ravijuhtude %, mille ravi on toimunud üldhaiglates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</si>
</sst>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7">
    <xf numFmtId="0" fontId="0" fillId="0" borderId="0"/>
    <xf numFmtId="0" fontId="4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2" applyNumberFormat="0" applyAlignment="0" applyProtection="0"/>
    <xf numFmtId="0" fontId="16" fillId="15" borderId="3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2" applyNumberFormat="0" applyAlignment="0" applyProtection="0"/>
    <xf numFmtId="0" fontId="22" fillId="0" borderId="7" applyNumberFormat="0" applyFill="0" applyAlignment="0" applyProtection="0"/>
    <xf numFmtId="0" fontId="22" fillId="21" borderId="0" applyNumberFormat="0" applyBorder="0" applyAlignment="0" applyProtection="0"/>
    <xf numFmtId="0" fontId="5" fillId="20" borderId="2" applyNumberFormat="0" applyFont="0" applyAlignment="0" applyProtection="0"/>
    <xf numFmtId="0" fontId="23" fillId="23" borderId="8" applyNumberFormat="0" applyAlignment="0" applyProtection="0"/>
    <xf numFmtId="4" fontId="5" fillId="27" borderId="2" applyNumberFormat="0" applyProtection="0">
      <alignment vertical="center"/>
    </xf>
    <xf numFmtId="4" fontId="26" fillId="28" borderId="2" applyNumberFormat="0" applyProtection="0">
      <alignment vertical="center"/>
    </xf>
    <xf numFmtId="4" fontId="5" fillId="28" borderId="2" applyNumberFormat="0" applyProtection="0">
      <alignment horizontal="left" vertical="center" indent="1"/>
    </xf>
    <xf numFmtId="0" fontId="9" fillId="27" borderId="9" applyNumberFormat="0" applyProtection="0">
      <alignment horizontal="left" vertical="top" indent="1"/>
    </xf>
    <xf numFmtId="4" fontId="5" fillId="29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0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0" applyNumberFormat="0" applyProtection="0">
      <alignment horizontal="left" vertical="center" indent="1"/>
    </xf>
    <xf numFmtId="4" fontId="5" fillId="41" borderId="10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9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9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9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9" applyNumberFormat="0" applyProtection="0">
      <alignment horizontal="left" vertical="top" indent="1"/>
    </xf>
    <xf numFmtId="0" fontId="5" fillId="46" borderId="11" applyNumberFormat="0">
      <protection locked="0"/>
    </xf>
    <xf numFmtId="0" fontId="6" fillId="40" borderId="12" applyBorder="0"/>
    <xf numFmtId="4" fontId="7" fillId="47" borderId="9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9" applyNumberFormat="0" applyProtection="0">
      <alignment horizontal="left" vertical="center" indent="1"/>
    </xf>
    <xf numFmtId="0" fontId="7" fillId="47" borderId="9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26" fillId="49" borderId="2" applyNumberFormat="0" applyProtection="0">
      <alignment horizontal="right" vertical="center"/>
    </xf>
    <xf numFmtId="4" fontId="5" fillId="29" borderId="2" applyNumberFormat="0" applyProtection="0">
      <alignment horizontal="left" vertical="center" indent="1"/>
    </xf>
    <xf numFmtId="0" fontId="7" fillId="41" borderId="9" applyNumberFormat="0" applyProtection="0">
      <alignment horizontal="left" vertical="top" indent="1"/>
    </xf>
    <xf numFmtId="4" fontId="10" fillId="50" borderId="10" applyNumberFormat="0" applyProtection="0">
      <alignment horizontal="left" vertical="center" indent="1"/>
    </xf>
    <xf numFmtId="0" fontId="5" fillId="51" borderId="1"/>
    <xf numFmtId="4" fontId="11" fillId="46" borderId="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5" fillId="2" borderId="0"/>
    <xf numFmtId="0" fontId="5" fillId="2" borderId="0"/>
    <xf numFmtId="0" fontId="8" fillId="0" borderId="0"/>
    <xf numFmtId="0" fontId="27" fillId="0" borderId="0"/>
    <xf numFmtId="0" fontId="2" fillId="0" borderId="0"/>
    <xf numFmtId="0" fontId="8" fillId="0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33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9" fontId="35" fillId="0" borderId="0" applyFont="0" applyFill="0" applyBorder="0" applyAlignment="0" applyProtection="0"/>
    <xf numFmtId="0" fontId="4" fillId="2" borderId="0"/>
  </cellStyleXfs>
  <cellXfs count="87">
    <xf numFmtId="0" fontId="0" fillId="0" borderId="0" xfId="0"/>
    <xf numFmtId="0" fontId="0" fillId="0" borderId="0" xfId="0" applyAlignment="1"/>
    <xf numFmtId="0" fontId="0" fillId="0" borderId="0" xfId="0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/>
    <xf numFmtId="0" fontId="0" fillId="0" borderId="0" xfId="0" applyNumberFormat="1"/>
    <xf numFmtId="9" fontId="29" fillId="0" borderId="0" xfId="0" applyNumberFormat="1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52" borderId="1" xfId="0" applyFont="1" applyFill="1" applyBorder="1"/>
    <xf numFmtId="9" fontId="28" fillId="52" borderId="1" xfId="0" applyNumberFormat="1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/>
    <xf numFmtId="9" fontId="31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9" fontId="30" fillId="0" borderId="1" xfId="0" applyNumberFormat="1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1" xfId="0" applyFont="1" applyFill="1" applyBorder="1"/>
    <xf numFmtId="0" fontId="1" fillId="0" borderId="1" xfId="0" applyFont="1" applyFill="1" applyBorder="1"/>
    <xf numFmtId="9" fontId="28" fillId="0" borderId="1" xfId="0" applyNumberFormat="1" applyFont="1" applyFill="1" applyBorder="1" applyAlignment="1">
      <alignment vertical="center"/>
    </xf>
    <xf numFmtId="9" fontId="29" fillId="0" borderId="0" xfId="0" applyNumberFormat="1" applyFont="1"/>
    <xf numFmtId="0" fontId="0" fillId="0" borderId="1" xfId="0" applyBorder="1"/>
    <xf numFmtId="0" fontId="34" fillId="0" borderId="1" xfId="0" applyFont="1" applyBorder="1" applyAlignment="1">
      <alignment horizontal="right"/>
    </xf>
    <xf numFmtId="0" fontId="28" fillId="0" borderId="1" xfId="0" applyFont="1" applyBorder="1"/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9" fontId="28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9" fontId="0" fillId="0" borderId="1" xfId="135" applyFont="1" applyBorder="1" applyAlignment="1">
      <alignment horizontal="right"/>
    </xf>
    <xf numFmtId="164" fontId="0" fillId="0" borderId="1" xfId="135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36" fillId="0" borderId="1" xfId="0" applyFont="1" applyBorder="1"/>
    <xf numFmtId="0" fontId="32" fillId="0" borderId="1" xfId="0" applyFont="1" applyBorder="1"/>
    <xf numFmtId="0" fontId="37" fillId="0" borderId="1" xfId="0" applyFont="1" applyBorder="1"/>
    <xf numFmtId="164" fontId="0" fillId="0" borderId="1" xfId="0" applyNumberFormat="1" applyBorder="1"/>
    <xf numFmtId="0" fontId="36" fillId="53" borderId="1" xfId="0" applyFont="1" applyFill="1" applyBorder="1" applyAlignment="1">
      <alignment vertical="center"/>
    </xf>
    <xf numFmtId="0" fontId="36" fillId="53" borderId="1" xfId="0" applyFont="1" applyFill="1" applyBorder="1"/>
    <xf numFmtId="9" fontId="36" fillId="53" borderId="1" xfId="0" applyNumberFormat="1" applyFont="1" applyFill="1" applyBorder="1" applyAlignment="1">
      <alignment vertical="center"/>
    </xf>
    <xf numFmtId="0" fontId="32" fillId="53" borderId="1" xfId="0" applyFont="1" applyFill="1" applyBorder="1" applyAlignment="1">
      <alignment vertical="center"/>
    </xf>
    <xf numFmtId="0" fontId="32" fillId="53" borderId="1" xfId="0" applyFont="1" applyFill="1" applyBorder="1"/>
    <xf numFmtId="9" fontId="32" fillId="53" borderId="1" xfId="0" applyNumberFormat="1" applyFont="1" applyFill="1" applyBorder="1" applyAlignment="1">
      <alignment vertical="center"/>
    </xf>
    <xf numFmtId="9" fontId="28" fillId="0" borderId="1" xfId="135" applyFont="1" applyBorder="1" applyAlignment="1">
      <alignment horizontal="right"/>
    </xf>
    <xf numFmtId="9" fontId="32" fillId="53" borderId="1" xfId="0" applyNumberFormat="1" applyFont="1" applyFill="1" applyBorder="1" applyAlignment="1"/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9" fontId="28" fillId="0" borderId="22" xfId="0" applyNumberFormat="1" applyFont="1" applyBorder="1" applyAlignment="1">
      <alignment horizontal="center"/>
    </xf>
    <xf numFmtId="9" fontId="28" fillId="0" borderId="23" xfId="0" applyNumberFormat="1" applyFont="1" applyBorder="1" applyAlignment="1">
      <alignment horizontal="center"/>
    </xf>
    <xf numFmtId="9" fontId="28" fillId="0" borderId="24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2" fillId="53" borderId="1" xfId="0" applyFont="1" applyFill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53" borderId="1" xfId="0" applyFont="1" applyFill="1" applyBorder="1" applyAlignment="1">
      <alignment horizontal="center" vertical="center"/>
    </xf>
    <xf numFmtId="0" fontId="32" fillId="5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9" fontId="28" fillId="0" borderId="1" xfId="0" applyNumberFormat="1" applyFont="1" applyBorder="1" applyAlignment="1">
      <alignment horizontal="center"/>
    </xf>
    <xf numFmtId="0" fontId="1" fillId="52" borderId="1" xfId="0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</cellXfs>
  <cellStyles count="137">
    <cellStyle name="Accent1 - 20%" xfId="3"/>
    <cellStyle name="Accent1 - 40%" xfId="4"/>
    <cellStyle name="Accent1 - 60%" xfId="5"/>
    <cellStyle name="Accent1 2" xfId="2"/>
    <cellStyle name="Accent1 3" xfId="86"/>
    <cellStyle name="Accent1 4" xfId="97"/>
    <cellStyle name="Accent1 5" xfId="104"/>
    <cellStyle name="Accent1 6" xfId="110"/>
    <cellStyle name="Accent1 7" xfId="116"/>
    <cellStyle name="Accent1 8" xfId="123"/>
    <cellStyle name="Accent1 9" xfId="129"/>
    <cellStyle name="Accent2 - 20%" xfId="7"/>
    <cellStyle name="Accent2 - 40%" xfId="8"/>
    <cellStyle name="Accent2 - 60%" xfId="9"/>
    <cellStyle name="Accent2 2" xfId="6"/>
    <cellStyle name="Accent2 3" xfId="87"/>
    <cellStyle name="Accent2 4" xfId="96"/>
    <cellStyle name="Accent2 5" xfId="105"/>
    <cellStyle name="Accent2 6" xfId="111"/>
    <cellStyle name="Accent2 7" xfId="117"/>
    <cellStyle name="Accent2 8" xfId="124"/>
    <cellStyle name="Accent2 9" xfId="130"/>
    <cellStyle name="Accent3 - 20%" xfId="11"/>
    <cellStyle name="Accent3 - 40%" xfId="12"/>
    <cellStyle name="Accent3 - 60%" xfId="13"/>
    <cellStyle name="Accent3 2" xfId="10"/>
    <cellStyle name="Accent3 3" xfId="88"/>
    <cellStyle name="Accent3 4" xfId="95"/>
    <cellStyle name="Accent3 5" xfId="106"/>
    <cellStyle name="Accent3 6" xfId="112"/>
    <cellStyle name="Accent3 7" xfId="118"/>
    <cellStyle name="Accent3 8" xfId="125"/>
    <cellStyle name="Accent3 9" xfId="131"/>
    <cellStyle name="Accent4 - 20%" xfId="15"/>
    <cellStyle name="Accent4 - 40%" xfId="16"/>
    <cellStyle name="Accent4 - 60%" xfId="17"/>
    <cellStyle name="Accent4 2" xfId="14"/>
    <cellStyle name="Accent4 3" xfId="89"/>
    <cellStyle name="Accent4 4" xfId="94"/>
    <cellStyle name="Accent4 5" xfId="107"/>
    <cellStyle name="Accent4 6" xfId="113"/>
    <cellStyle name="Accent4 7" xfId="119"/>
    <cellStyle name="Accent4 8" xfId="126"/>
    <cellStyle name="Accent4 9" xfId="132"/>
    <cellStyle name="Accent5 - 20%" xfId="19"/>
    <cellStyle name="Accent5 - 40%" xfId="20"/>
    <cellStyle name="Accent5 - 60%" xfId="21"/>
    <cellStyle name="Accent5 2" xfId="18"/>
    <cellStyle name="Accent5 3" xfId="90"/>
    <cellStyle name="Accent5 4" xfId="93"/>
    <cellStyle name="Accent5 5" xfId="108"/>
    <cellStyle name="Accent5 6" xfId="114"/>
    <cellStyle name="Accent5 7" xfId="120"/>
    <cellStyle name="Accent5 8" xfId="127"/>
    <cellStyle name="Accent5 9" xfId="133"/>
    <cellStyle name="Accent6 - 20%" xfId="23"/>
    <cellStyle name="Accent6 - 40%" xfId="24"/>
    <cellStyle name="Accent6 - 60%" xfId="25"/>
    <cellStyle name="Accent6 2" xfId="22"/>
    <cellStyle name="Accent6 3" xfId="91"/>
    <cellStyle name="Accent6 4" xfId="92"/>
    <cellStyle name="Accent6 5" xfId="109"/>
    <cellStyle name="Accent6 6" xfId="115"/>
    <cellStyle name="Accent6 7" xfId="121"/>
    <cellStyle name="Accent6 8" xfId="128"/>
    <cellStyle name="Accent6 9" xfId="134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2 2" xfId="102"/>
    <cellStyle name="Normal 2 3" xfId="103"/>
    <cellStyle name="Normal 2 4" xfId="100"/>
    <cellStyle name="Normal 2 5" xfId="99"/>
    <cellStyle name="Normal 3" xfId="98"/>
    <cellStyle name="Normal 3 2" xfId="101"/>
    <cellStyle name="Normal 4" xfId="122"/>
    <cellStyle name="Normal 4 2" xfId="136"/>
    <cellStyle name="Note 2" xfId="40"/>
    <cellStyle name="Output 2" xfId="41"/>
    <cellStyle name="Percent" xfId="135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346566180965501E-2"/>
          <c:y val="7.1136813512878413E-2"/>
          <c:w val="0.81835968649921076"/>
          <c:h val="0.608443557605375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Aruandesse2016!$F$3:$F$5</c:f>
              <c:strCache>
                <c:ptCount val="3"/>
                <c:pt idx="0">
                  <c:v>2016a vältimatute insuldi ravijuhtude %, kelle ravi on toimunud kesk-ja piirkondlikes haiglates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  <a:softEdge rad="0"/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E86-47EE-8A66-494E1FDE6510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4E86-47EE-8A66-494E1FDE651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E86-47EE-8A66-494E1FDE651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Aruandesse2016!$M$6:$M$26</c15:sqref>
                    </c15:fullRef>
                  </c:ext>
                </c:extLst>
                <c:f>Aruandesse2016!$M$14:$M$26</c:f>
                <c:numCache>
                  <c:formatCode>General</c:formatCode>
                  <c:ptCount val="13"/>
                  <c:pt idx="0">
                    <c:v>0.371</c:v>
                  </c:pt>
                  <c:pt idx="1">
                    <c:v>9.4E-2</c:v>
                  </c:pt>
                  <c:pt idx="2">
                    <c:v>7.6074626865671638E-2</c:v>
                  </c:pt>
                  <c:pt idx="3">
                    <c:v>6.7190476190476189E-2</c:v>
                  </c:pt>
                  <c:pt idx="4">
                    <c:v>5.0384615384615382E-2</c:v>
                  </c:pt>
                  <c:pt idx="5">
                    <c:v>0.12</c:v>
                  </c:pt>
                  <c:pt idx="6">
                    <c:v>0.11</c:v>
                  </c:pt>
                  <c:pt idx="7">
                    <c:v>4.3873239436619721E-2</c:v>
                  </c:pt>
                  <c:pt idx="8">
                    <c:v>5.9636363636363626E-2</c:v>
                  </c:pt>
                  <c:pt idx="9">
                    <c:v>0.40200000000000002</c:v>
                  </c:pt>
                  <c:pt idx="10">
                    <c:v>6.9000000000000006E-2</c:v>
                  </c:pt>
                  <c:pt idx="11">
                    <c:v>4.2696969696969692E-2</c:v>
                  </c:pt>
                  <c:pt idx="12">
                    <c:v>1.1813084112149532E-2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Aruandesse2016!$L$6:$L$26</c15:sqref>
                    </c15:fullRef>
                  </c:ext>
                </c:extLst>
                <c:f>Aruandesse2016!$L$14:$L$26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1.4125373134328358E-2</c:v>
                  </c:pt>
                  <c:pt idx="3">
                    <c:v>1.9809523809523808E-2</c:v>
                  </c:pt>
                  <c:pt idx="4">
                    <c:v>9.1153846153846155E-3</c:v>
                  </c:pt>
                  <c:pt idx="5">
                    <c:v>0</c:v>
                  </c:pt>
                  <c:pt idx="6">
                    <c:v>0</c:v>
                  </c:pt>
                  <c:pt idx="7">
                    <c:v>1.5126760563380281E-2</c:v>
                  </c:pt>
                  <c:pt idx="8">
                    <c:v>1.0763636363636364E-2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1.9303030303030305E-2</c:v>
                  </c:pt>
                  <c:pt idx="12">
                    <c:v>6.1869158878504679E-3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Aruandesse2016!$A$6:$C$26</c15:sqref>
                  </c15:fullRef>
                </c:ext>
              </c:extLst>
              <c:f>Aruandesse2016!$A$14:$C$26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Aruandesse2016!$F$6:$F$26</c15:sqref>
                  </c15:fullRef>
                </c:ext>
              </c:extLst>
              <c:f>Aruandesse2016!$F$14:$F$26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1.4925373134328358E-2</c:v>
                </c:pt>
                <c:pt idx="3">
                  <c:v>2.3809523809523808E-2</c:v>
                </c:pt>
                <c:pt idx="4">
                  <c:v>9.6153846153846159E-3</c:v>
                </c:pt>
                <c:pt idx="5">
                  <c:v>0</c:v>
                </c:pt>
                <c:pt idx="6">
                  <c:v>0</c:v>
                </c:pt>
                <c:pt idx="7">
                  <c:v>2.1126760563380281E-2</c:v>
                </c:pt>
                <c:pt idx="8">
                  <c:v>1.1363636363636364E-2</c:v>
                </c:pt>
                <c:pt idx="9">
                  <c:v>0</c:v>
                </c:pt>
                <c:pt idx="10">
                  <c:v>0</c:v>
                </c:pt>
                <c:pt idx="11">
                  <c:v>3.0303030303030304E-2</c:v>
                </c:pt>
                <c:pt idx="12">
                  <c:v>1.5186915887850467E-2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Aruandesse2016!$F$8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Aruandesse2016!$F$9</c15:sqref>
                  <c15:invertIfNegative val="0"/>
                  <c15:bubble3D val="0"/>
                </c15:categoryFilterException>
                <c15:categoryFilterException>
                  <c15:sqref>Aruandesse2016!$F$13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4E86-47EE-8A66-494E1FDE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331856"/>
        <c:axId val="304332416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Aruandesse2015!$A$14:$C$26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Aruandesse2016!$H$6:$H$26</c15:sqref>
                  </c15:fullRef>
                </c:ext>
              </c:extLst>
              <c:f>Aruandesse2016!$H$14:$H$26</c:f>
              <c:numCache>
                <c:formatCode>0%</c:formatCode>
                <c:ptCount val="13"/>
                <c:pt idx="0">
                  <c:v>0.77073701387000271</c:v>
                </c:pt>
                <c:pt idx="1">
                  <c:v>0.77073701387000271</c:v>
                </c:pt>
                <c:pt idx="2">
                  <c:v>0.77073701387000271</c:v>
                </c:pt>
                <c:pt idx="3">
                  <c:v>0.77073701387000271</c:v>
                </c:pt>
                <c:pt idx="4">
                  <c:v>0.77073701387000271</c:v>
                </c:pt>
                <c:pt idx="5">
                  <c:v>0.77073701387000271</c:v>
                </c:pt>
                <c:pt idx="6">
                  <c:v>0.77073701387000271</c:v>
                </c:pt>
                <c:pt idx="7">
                  <c:v>0.77073701387000271</c:v>
                </c:pt>
                <c:pt idx="8">
                  <c:v>0.77073701387000271</c:v>
                </c:pt>
                <c:pt idx="9">
                  <c:v>0.77073701387000271</c:v>
                </c:pt>
                <c:pt idx="10">
                  <c:v>0.77073701387000271</c:v>
                </c:pt>
                <c:pt idx="11">
                  <c:v>0.77073701387000271</c:v>
                </c:pt>
                <c:pt idx="12">
                  <c:v>0.77073701387000271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E86-47EE-8A66-494E1FDE6510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2015a vältimatute insuldi ravijuhtude %, kelle ravi on toimunud kesk-ja piirkondlikes haiglates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Aruandesse2015!$A$14:$C$26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Aruandesse2015!$F$6:$F$26</c15:sqref>
                  </c15:fullRef>
                </c:ext>
              </c:extLst>
              <c:f>Aruandesse2015!$F$14:$F$26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6.4516129032258063E-2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1.1695906432748537E-2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7.1942446043165471E-3</c:v>
                </c:pt>
                <c:pt idx="12">
                  <c:v>1.0250569476082005E-2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E86-47EE-8A66-494E1FDE6510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Aruandesse2015!$A$14:$C$26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Aruandesse2015!$G$6:$G$26</c15:sqref>
                  </c15:fullRef>
                </c:ext>
              </c:extLst>
              <c:f>Aruandesse2015!$G$14:$G$26</c:f>
              <c:numCache>
                <c:formatCode>0%</c:formatCode>
                <c:ptCount val="13"/>
                <c:pt idx="0">
                  <c:v>0.76507164098404978</c:v>
                </c:pt>
                <c:pt idx="1">
                  <c:v>0.76507164098404978</c:v>
                </c:pt>
                <c:pt idx="2">
                  <c:v>0.76507164098404978</c:v>
                </c:pt>
                <c:pt idx="3">
                  <c:v>0.76507164098404978</c:v>
                </c:pt>
                <c:pt idx="4">
                  <c:v>0.76507164098404978</c:v>
                </c:pt>
                <c:pt idx="5">
                  <c:v>0.76507164098404978</c:v>
                </c:pt>
                <c:pt idx="6">
                  <c:v>0.76507164098404978</c:v>
                </c:pt>
                <c:pt idx="7">
                  <c:v>0.76507164098404978</c:v>
                </c:pt>
                <c:pt idx="8">
                  <c:v>0.76507164098404978</c:v>
                </c:pt>
                <c:pt idx="9">
                  <c:v>0.76507164098404978</c:v>
                </c:pt>
                <c:pt idx="10">
                  <c:v>0.76507164098404978</c:v>
                </c:pt>
                <c:pt idx="11">
                  <c:v>0.76507164098404978</c:v>
                </c:pt>
                <c:pt idx="12">
                  <c:v>0.76507164098404978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E86-47EE-8A66-494E1FDE6510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Aruandesse2015!$A$14:$C$26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Aruandesse2016!$I$6:$I$26</c15:sqref>
                  </c15:fullRef>
                </c:ext>
              </c:extLst>
              <c:f>Aruandesse2016!$I$14:$I$26</c:f>
              <c:numCache>
                <c:formatCode>0%</c:formatCode>
                <c:ptCount val="1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86-47EE-8A66-494E1FDE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31856"/>
        <c:axId val="304332416"/>
      </c:lineChart>
      <c:catAx>
        <c:axId val="3043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2416"/>
        <c:crosses val="autoZero"/>
        <c:auto val="1"/>
        <c:lblAlgn val="ctr"/>
        <c:lblOffset val="100"/>
        <c:noMultiLvlLbl val="0"/>
      </c:catAx>
      <c:valAx>
        <c:axId val="30433241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18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4537456338443284"/>
          <c:w val="0.91181588975769678"/>
          <c:h val="0.12629969053564813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Aruandesse2016!$F$34</c:f>
              <c:strCache>
                <c:ptCount val="1"/>
                <c:pt idx="0">
                  <c:v>2016.a. vältimatute insuldi ravijuhtude %, kus ravi on toimunud kesk-ja piirkondlikes haiglates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7F8-416B-8AA1-85F751B23930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7F8-416B-8AA1-85F751B23930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7F8-416B-8AA1-85F751B23930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Aruandesse2016!$L$37</c:f>
                <c:numCache>
                  <c:formatCode>General</c:formatCode>
                  <c:ptCount val="1"/>
                  <c:pt idx="0">
                    <c:v>1.3262986129997323E-2</c:v>
                  </c:pt>
                </c:numCache>
              </c:numRef>
            </c:plus>
            <c:minus>
              <c:numRef>
                <c:f>Aruandesse2016!$K$37</c:f>
                <c:numCache>
                  <c:formatCode>General</c:formatCode>
                  <c:ptCount val="1"/>
                  <c:pt idx="0">
                    <c:v>1.3737013870002701E-2</c:v>
                  </c:pt>
                </c:numCache>
              </c:numRef>
            </c:minus>
          </c:errBars>
          <c:cat>
            <c:strLit>
              <c:ptCount val="1"/>
              <c:pt idx="0">
                <c:v>Kokku:</c:v>
              </c:pt>
            </c:strLit>
          </c:cat>
          <c:val>
            <c:numLit>
              <c:formatCode>0%</c:formatCode>
              <c:ptCount val="1"/>
              <c:pt idx="0">
                <c:v>0.76507164098404978</c:v>
              </c:pt>
            </c:numLit>
          </c:val>
          <c:extLst>
            <c:ext xmlns:c16="http://schemas.microsoft.com/office/drawing/2014/chart" uri="{C3380CC4-5D6E-409C-BE32-E72D297353CC}">
              <c16:uniqueId val="{00000006-F7F8-416B-8AA1-85F751B2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3524112"/>
        <c:axId val="193524672"/>
      </c:barChart>
      <c:lineChart>
        <c:grouping val="stacked"/>
        <c:varyColors val="0"/>
        <c:ser>
          <c:idx val="0"/>
          <c:order val="0"/>
          <c:tx>
            <c:v>Indikaatori eemärk</c:v>
          </c:tx>
          <c:marker>
            <c:symbol val="diamond"/>
            <c:size val="8"/>
            <c:spPr>
              <a:ln>
                <a:noFill/>
              </a:ln>
            </c:spPr>
          </c:marker>
          <c:cat>
            <c:strRef>
              <c:f>Aruandesse2015!$A$37</c:f>
              <c:strCache>
                <c:ptCount val="1"/>
                <c:pt idx="0">
                  <c:v>Kokku:</c:v>
                </c:pt>
              </c:strCache>
            </c:strRef>
          </c:cat>
          <c:val>
            <c:numRef>
              <c:f>Aruandesse2016!$H$37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F8-416B-8AA1-85F751B2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24112"/>
        <c:axId val="193524672"/>
      </c:lineChart>
      <c:lineChart>
        <c:grouping val="stacked"/>
        <c:varyColors val="0"/>
        <c:ser>
          <c:idx val="1"/>
          <c:order val="1"/>
          <c:tx>
            <c:strRef>
              <c:f>Aruandesse2015!$F$34</c:f>
              <c:strCache>
                <c:ptCount val="1"/>
                <c:pt idx="0">
                  <c:v>2015.a. vältimatute insuldi ravijuhtude %, kus ravi on toimunud kesk-ja piirkondlikes haiglates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BDB2A">
                  <a:alpha val="55000"/>
                </a:srgbClr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A781-4708-9B75-F63FD8D26C00}"/>
              </c:ext>
            </c:extLst>
          </c:dPt>
          <c:cat>
            <c:strRef>
              <c:f>Aruandesse2015!$A$37</c:f>
              <c:strCache>
                <c:ptCount val="1"/>
                <c:pt idx="0">
                  <c:v>Kokku:</c:v>
                </c:pt>
              </c:strCache>
            </c:strRef>
          </c:cat>
          <c:val>
            <c:numRef>
              <c:f>Aruandesse2015!$F$37</c:f>
              <c:numCache>
                <c:formatCode>0%</c:formatCode>
                <c:ptCount val="1"/>
                <c:pt idx="0">
                  <c:v>0.76507164098404978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F8-416B-8AA1-85F751B2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13871"/>
        <c:axId val="684023727"/>
      </c:lineChart>
      <c:catAx>
        <c:axId val="1935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672"/>
        <c:crosses val="autoZero"/>
        <c:auto val="1"/>
        <c:lblAlgn val="ctr"/>
        <c:lblOffset val="100"/>
        <c:noMultiLvlLbl val="0"/>
      </c:catAx>
      <c:valAx>
        <c:axId val="1935246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112"/>
        <c:crosses val="autoZero"/>
        <c:crossBetween val="between"/>
        <c:majorUnit val="0.1"/>
        <c:minorUnit val="5.000000000000001E-2"/>
      </c:valAx>
      <c:valAx>
        <c:axId val="684023727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561713871"/>
        <c:crosses val="max"/>
        <c:crossBetween val="between"/>
      </c:valAx>
      <c:catAx>
        <c:axId val="5617138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4023727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1561095348911348E-3"/>
          <c:y val="0.78644755578244496"/>
          <c:w val="0.98155682594470217"/>
          <c:h val="0.203508499984380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ln w="22225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2016.a. vältimatute insuldi ravijuhtude %, kus ravi on toimunud kesk-ja piirkondlikes haiglates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8.7531541724295669E-2"/>
          <c:y val="0.24897320720815938"/>
          <c:w val="0.85860404783939548"/>
          <c:h val="0.47473797318959293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Aruandesse2016!$F$57</c:f>
              <c:strCache>
                <c:ptCount val="1"/>
                <c:pt idx="0">
                  <c:v>2016. a. Põhidiagoos 
I61.0-I61.9 (Intratserebraalne hemorraagia e peaajusisene verevalum)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Aruandesse2016!$F$58:$F$64</c:f>
              <c:numCache>
                <c:formatCode>0%</c:formatCode>
                <c:ptCount val="7"/>
                <c:pt idx="0">
                  <c:v>0.66666666666666663</c:v>
                </c:pt>
                <c:pt idx="1">
                  <c:v>0.88461538461538458</c:v>
                </c:pt>
                <c:pt idx="2">
                  <c:v>0.83333333333333337</c:v>
                </c:pt>
                <c:pt idx="3">
                  <c:v>0.80645161290322576</c:v>
                </c:pt>
                <c:pt idx="4">
                  <c:v>0.77037037037037037</c:v>
                </c:pt>
                <c:pt idx="5">
                  <c:v>0.7321428571428571</c:v>
                </c:pt>
                <c:pt idx="6">
                  <c:v>0.7882037533512064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3-43C4-9B8E-49265D4B7F82}"/>
            </c:ext>
          </c:extLst>
        </c:ser>
        <c:ser>
          <c:idx val="5"/>
          <c:order val="1"/>
          <c:tx>
            <c:strRef>
              <c:f>Aruandesse2016!$H$57</c:f>
              <c:strCache>
                <c:ptCount val="1"/>
                <c:pt idx="0">
                  <c:v>2016.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Aruandesse2016!$H$58:$H$64</c:f>
              <c:numCache>
                <c:formatCode>0%</c:formatCode>
                <c:ptCount val="7"/>
                <c:pt idx="0">
                  <c:v>0.94444444444444442</c:v>
                </c:pt>
                <c:pt idx="1">
                  <c:v>0.8666666666666667</c:v>
                </c:pt>
                <c:pt idx="2">
                  <c:v>0.82102908277404918</c:v>
                </c:pt>
                <c:pt idx="3">
                  <c:v>0.77243172951885564</c:v>
                </c:pt>
                <c:pt idx="4">
                  <c:v>0.76655348047538197</c:v>
                </c:pt>
                <c:pt idx="5">
                  <c:v>0.70788043478260865</c:v>
                </c:pt>
                <c:pt idx="6">
                  <c:v>0.76876513317191286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3-43C4-9B8E-49265D4B7F82}"/>
            </c:ext>
          </c:extLst>
        </c:ser>
        <c:ser>
          <c:idx val="0"/>
          <c:order val="2"/>
          <c:tx>
            <c:strRef>
              <c:f>Aruandesse2015!$F$57</c:f>
              <c:strCache>
                <c:ptCount val="1"/>
                <c:pt idx="0">
                  <c:v>2015. a. Põhidiagoos 
I61.0-I61.9 (Intratserebraalne hemorraagia e peaajusisene verevalum)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Aruandesse2015!$F$58:$F$64</c:f>
              <c:numCache>
                <c:formatCode>0%</c:formatCode>
                <c:ptCount val="7"/>
                <c:pt idx="0">
                  <c:v>1</c:v>
                </c:pt>
                <c:pt idx="1">
                  <c:v>0.79411764705882348</c:v>
                </c:pt>
                <c:pt idx="2">
                  <c:v>0.8904109589041096</c:v>
                </c:pt>
                <c:pt idx="3">
                  <c:v>0.82828282828282829</c:v>
                </c:pt>
                <c:pt idx="4">
                  <c:v>0.73643410852713176</c:v>
                </c:pt>
                <c:pt idx="5">
                  <c:v>0.7</c:v>
                </c:pt>
                <c:pt idx="6">
                  <c:v>0.79749999999999999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5-4FC5-9244-A9E4E0B34B78}"/>
            </c:ext>
          </c:extLst>
        </c:ser>
        <c:ser>
          <c:idx val="1"/>
          <c:order val="3"/>
          <c:tx>
            <c:strRef>
              <c:f>Aruandesse2015!$G$57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Aruandesse2015!$G$58:$G$64</c:f>
              <c:numCache>
                <c:formatCode>0%</c:formatCode>
                <c:ptCount val="7"/>
                <c:pt idx="0">
                  <c:v>0.96</c:v>
                </c:pt>
                <c:pt idx="1">
                  <c:v>0.92063492063492058</c:v>
                </c:pt>
                <c:pt idx="2">
                  <c:v>0.80995475113122173</c:v>
                </c:pt>
                <c:pt idx="3">
                  <c:v>0.77858880778588813</c:v>
                </c:pt>
                <c:pt idx="4">
                  <c:v>0.73063973063973064</c:v>
                </c:pt>
                <c:pt idx="5">
                  <c:v>0.71684053651266766</c:v>
                </c:pt>
                <c:pt idx="6">
                  <c:v>0.76113973931494394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5-4FC5-9244-A9E4E0B34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1915797375"/>
        <c:axId val="1915786143"/>
      </c:barChart>
      <c:catAx>
        <c:axId val="19157973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86143"/>
        <c:crosses val="autoZero"/>
        <c:auto val="1"/>
        <c:lblAlgn val="ctr"/>
        <c:lblOffset val="100"/>
        <c:noMultiLvlLbl val="0"/>
      </c:catAx>
      <c:valAx>
        <c:axId val="191578614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9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651496514571E-2"/>
          <c:y val="0.73397006582230917"/>
          <c:w val="0.83708712620785364"/>
          <c:h val="0.266029934177690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7.6698009114717372E-2"/>
          <c:y val="0.20342668299673586"/>
          <c:w val="0.49925988911158076"/>
          <c:h val="0.73650603770316192"/>
        </c:manualLayout>
      </c:layout>
      <c:pieChart>
        <c:varyColors val="1"/>
        <c:ser>
          <c:idx val="0"/>
          <c:order val="0"/>
          <c:tx>
            <c:v>Üldhaiglas ravitud patsientide raviarvete lõpetamise põhjused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12-4C66-B517-F120F81539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12-4C66-B517-F120F81539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12-4C66-B517-F120F81539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12-4C66-B517-F120F81539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12-4C66-B517-F120F81539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612-4C66-B517-F120F81539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612-4C66-B517-F120F81539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612-4C66-B517-F120F81539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612-4C66-B517-F120F815391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9"/>
              <c:pt idx="0">
                <c:v>Muud põhjused</c:v>
              </c:pt>
              <c:pt idx="1">
                <c:v>Paranemine või tervistumine</c:v>
              </c:pt>
              <c:pt idx="2">
                <c:v>Suunatud perearsti vastuvõtule ja jälgimisele</c:v>
              </c:pt>
              <c:pt idx="3">
                <c:v>Surnud</c:v>
              </c:pt>
              <c:pt idx="4">
                <c:v>Sama RA-&gt; statsionaarne</c:v>
              </c:pt>
              <c:pt idx="5">
                <c:v>Kutsutud tagasi sama eriarsti ambulatoorsele vastuvõtule</c:v>
              </c:pt>
              <c:pt idx="6">
                <c:v>Teine RA muu haigla statsionaar</c:v>
              </c:pt>
              <c:pt idx="7">
                <c:v>Teine RA üldhaigla statsionaarne</c:v>
              </c:pt>
              <c:pt idx="8">
                <c:v>Sama tervishoiteenuse osutaja päevaravile</c:v>
              </c:pt>
            </c:strLit>
          </c:cat>
          <c:val>
            <c:numLit>
              <c:formatCode>0.0%</c:formatCode>
              <c:ptCount val="9"/>
              <c:pt idx="0">
                <c:v>0.31198102016607354</c:v>
              </c:pt>
              <c:pt idx="1">
                <c:v>0.29893238434163699</c:v>
              </c:pt>
              <c:pt idx="2">
                <c:v>0.18861209964412812</c:v>
              </c:pt>
              <c:pt idx="3">
                <c:v>0.14472123368920523</c:v>
              </c:pt>
              <c:pt idx="4">
                <c:v>4.6263345195729534E-2</c:v>
              </c:pt>
              <c:pt idx="5">
                <c:v>3.5587188612099642E-3</c:v>
              </c:pt>
              <c:pt idx="6">
                <c:v>2.3724792408066431E-3</c:v>
              </c:pt>
              <c:pt idx="7">
                <c:v>2.3724792408066431E-3</c:v>
              </c:pt>
              <c:pt idx="8">
                <c:v>1.1862396204033216E-3</c:v>
              </c:pt>
            </c:numLit>
          </c:val>
          <c:extLst>
            <c:ext xmlns:c16="http://schemas.microsoft.com/office/drawing/2014/chart" uri="{C3380CC4-5D6E-409C-BE32-E72D297353CC}">
              <c16:uniqueId val="{00000012-0612-4C66-B517-F120F8153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37516869095812"/>
          <c:y val="0.10242714241698912"/>
          <c:w val="0.34143049932523617"/>
          <c:h val="0.86746685101955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14639958417405211"/>
          <c:y val="1.4264015224260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56676656199078"/>
          <c:y val="0.1036571980608854"/>
          <c:w val="0.79713948395754808"/>
          <c:h val="0.575923320006285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Aruandesse2016!$V$3</c:f>
              <c:strCache>
                <c:ptCount val="1"/>
                <c:pt idx="0">
                  <c:v>2016a vältimatute insuldi ravijuhtude arv, mille ravi on toimunud üldhaiglates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01-004A-465A-9116-1EACB68194A3}"/>
              </c:ext>
            </c:extLst>
          </c:dPt>
          <c:dPt>
            <c:idx val="1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03-004A-465A-9116-1EACB68194A3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05-004A-465A-9116-1EACB68194A3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07-004A-465A-9116-1EACB68194A3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09-004A-465A-9116-1EACB68194A3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0B-004A-465A-9116-1EACB68194A3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0D-004A-465A-9116-1EACB68194A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0F-004A-465A-9116-1EACB68194A3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11-004A-465A-9116-1EACB68194A3}"/>
              </c:ext>
            </c:extLst>
          </c:dPt>
          <c:dPt>
            <c:idx val="9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13-004A-465A-9116-1EACB68194A3}"/>
              </c:ext>
            </c:extLst>
          </c:dPt>
          <c:dPt>
            <c:idx val="10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15-004A-465A-9116-1EACB68194A3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/>
              </a:solidFill>
            </c:spPr>
            <c:extLst>
              <c:ext xmlns:c16="http://schemas.microsoft.com/office/drawing/2014/chart" uri="{C3380CC4-5D6E-409C-BE32-E72D297353CC}">
                <c16:uniqueId val="{00000017-004A-465A-9116-1EACB68194A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004A-465A-9116-1EACB68194A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Aruandesse2016!$R$6:$T$18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Aruandesse2016!$V$6:$V$17</c:f>
              <c:numCache>
                <c:formatCode>General</c:formatCode>
                <c:ptCount val="12"/>
                <c:pt idx="0">
                  <c:v>9</c:v>
                </c:pt>
                <c:pt idx="1">
                  <c:v>47</c:v>
                </c:pt>
                <c:pt idx="2">
                  <c:v>66</c:v>
                </c:pt>
                <c:pt idx="3">
                  <c:v>82</c:v>
                </c:pt>
                <c:pt idx="4">
                  <c:v>103</c:v>
                </c:pt>
                <c:pt idx="5">
                  <c:v>36</c:v>
                </c:pt>
                <c:pt idx="6">
                  <c:v>40</c:v>
                </c:pt>
                <c:pt idx="7">
                  <c:v>139</c:v>
                </c:pt>
                <c:pt idx="8">
                  <c:v>87</c:v>
                </c:pt>
                <c:pt idx="9">
                  <c:v>8</c:v>
                </c:pt>
                <c:pt idx="10">
                  <c:v>66</c:v>
                </c:pt>
                <c:pt idx="1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04A-465A-9116-1EACB681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331856"/>
        <c:axId val="304332416"/>
      </c:barChart>
      <c:catAx>
        <c:axId val="3043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2416"/>
        <c:crosses val="autoZero"/>
        <c:auto val="1"/>
        <c:lblAlgn val="ctr"/>
        <c:lblOffset val="100"/>
        <c:noMultiLvlLbl val="0"/>
      </c:catAx>
      <c:valAx>
        <c:axId val="304332416"/>
        <c:scaling>
          <c:orientation val="minMax"/>
          <c:max val="17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1856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346528112557353E-2"/>
          <c:y val="6.5067060792158266E-2"/>
          <c:w val="0.83844462299355438"/>
          <c:h val="0.644862353370877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Aruandesse2015!$F$3:$F$5</c:f>
              <c:strCache>
                <c:ptCount val="3"/>
                <c:pt idx="0">
                  <c:v>2015a vältimatute insuldi ravijuhtude %, kelle ravi on toimunud kesk-ja piirkondlikes haiglates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B540-4BA6-A6F1-3CF39E0080B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333-436F-8859-19002E2D11FB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540-4BA6-A6F1-3CF39E0080B3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333-436F-8859-19002E2D11FB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540-4BA6-A6F1-3CF39E0080B3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333-436F-8859-19002E2D11FB}"/>
              </c:ext>
            </c:extLst>
          </c:dPt>
          <c:cat>
            <c:multiLvlStrRef>
              <c:f>Aruandesse2015!$A$6:$C$26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Aruandesse2015!$F$6:$F$26</c:f>
              <c:numCache>
                <c:formatCode>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6.4516129032258063E-2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1.1695906432748537E-2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7.1942446043165471E-3</c:v>
                </c:pt>
                <c:pt idx="20">
                  <c:v>1.0250569476082005E-2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33-436F-8859-19002E2D1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331856"/>
        <c:axId val="30433241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Aruandesse2015!$A$6:$C$26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Aruandesse2015!$G$6:$G$26</c:f>
              <c:numCache>
                <c:formatCode>0%</c:formatCode>
                <c:ptCount val="21"/>
                <c:pt idx="0">
                  <c:v>0.76507164098404978</c:v>
                </c:pt>
                <c:pt idx="1">
                  <c:v>0.76507164098404978</c:v>
                </c:pt>
                <c:pt idx="2">
                  <c:v>0.76507164098404978</c:v>
                </c:pt>
                <c:pt idx="3">
                  <c:v>0.76507164098404978</c:v>
                </c:pt>
                <c:pt idx="4">
                  <c:v>0.76507164098404978</c:v>
                </c:pt>
                <c:pt idx="5">
                  <c:v>0.76507164098404978</c:v>
                </c:pt>
                <c:pt idx="6">
                  <c:v>0.76507164098404978</c:v>
                </c:pt>
                <c:pt idx="7">
                  <c:v>0.76507164098404978</c:v>
                </c:pt>
                <c:pt idx="8">
                  <c:v>0.76507164098404978</c:v>
                </c:pt>
                <c:pt idx="9">
                  <c:v>0.76507164098404978</c:v>
                </c:pt>
                <c:pt idx="10">
                  <c:v>0.76507164098404978</c:v>
                </c:pt>
                <c:pt idx="11">
                  <c:v>0.76507164098404978</c:v>
                </c:pt>
                <c:pt idx="12">
                  <c:v>0.76507164098404978</c:v>
                </c:pt>
                <c:pt idx="13">
                  <c:v>0.76507164098404978</c:v>
                </c:pt>
                <c:pt idx="14">
                  <c:v>0.76507164098404978</c:v>
                </c:pt>
                <c:pt idx="15">
                  <c:v>0.76507164098404978</c:v>
                </c:pt>
                <c:pt idx="16">
                  <c:v>0.76507164098404978</c:v>
                </c:pt>
                <c:pt idx="17">
                  <c:v>0.76507164098404978</c:v>
                </c:pt>
                <c:pt idx="18">
                  <c:v>0.76507164098404978</c:v>
                </c:pt>
                <c:pt idx="19">
                  <c:v>0.76507164098404978</c:v>
                </c:pt>
                <c:pt idx="20">
                  <c:v>0.76507164098404978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33-436F-8859-19002E2D11FB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Aruandesse2015!$A$6:$C$26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Aruandesse2015!$H$6:$H$26</c:f>
              <c:numCache>
                <c:formatCode>0%</c:formatCode>
                <c:ptCount val="2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63-4F73-ABF1-B6A18E57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31856"/>
        <c:axId val="304332416"/>
      </c:lineChart>
      <c:catAx>
        <c:axId val="3043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2416"/>
        <c:crosses val="autoZero"/>
        <c:auto val="1"/>
        <c:lblAlgn val="ctr"/>
        <c:lblOffset val="100"/>
        <c:noMultiLvlLbl val="0"/>
      </c:catAx>
      <c:valAx>
        <c:axId val="30433241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18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5144441896219281"/>
          <c:w val="0.97569018158444476"/>
          <c:h val="0.114035624187753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Aruandesse2015!$F$34</c:f>
              <c:strCache>
                <c:ptCount val="1"/>
                <c:pt idx="0">
                  <c:v>2015.a. vältimatute insuldi ravijuhtude %, kus ravi on toimunud kesk-ja piirkondlikes haiglates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32E-4E84-9B10-43699D2473B6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32E-4E84-9B10-43699D2473B6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32E-4E84-9B10-43699D2473B6}"/>
              </c:ext>
            </c:extLst>
          </c:dPt>
          <c:cat>
            <c:strLit>
              <c:ptCount val="1"/>
              <c:pt idx="0">
                <c:v>Kokku:</c:v>
              </c:pt>
            </c:strLit>
          </c:cat>
          <c:val>
            <c:numLit>
              <c:formatCode>0%</c:formatCode>
              <c:ptCount val="1"/>
              <c:pt idx="0">
                <c:v>0.76507164098404978</c:v>
              </c:pt>
            </c:numLit>
          </c:val>
          <c:extLst>
            <c:ext xmlns:c16="http://schemas.microsoft.com/office/drawing/2014/chart" uri="{C3380CC4-5D6E-409C-BE32-E72D297353CC}">
              <c16:uniqueId val="{00000006-E32E-4E84-9B10-43699D247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3524112"/>
        <c:axId val="193524672"/>
      </c:barChart>
      <c:lineChart>
        <c:grouping val="stacked"/>
        <c:varyColors val="0"/>
        <c:ser>
          <c:idx val="0"/>
          <c:order val="1"/>
          <c:tx>
            <c:v>Indikaatori eemärk</c:v>
          </c:tx>
          <c:cat>
            <c:strLit>
              <c:ptCount val="1"/>
              <c:pt idx="0">
                <c:v>Kokku:</c:v>
              </c:pt>
            </c:strLit>
          </c:cat>
          <c:val>
            <c:numLit>
              <c:formatCode>0%</c:formatCode>
              <c:ptCount val="1"/>
              <c:pt idx="0">
                <c:v>0.9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E32E-4E84-9B10-43699D247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24112"/>
        <c:axId val="193524672"/>
      </c:lineChart>
      <c:catAx>
        <c:axId val="1935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672"/>
        <c:crosses val="autoZero"/>
        <c:auto val="1"/>
        <c:lblAlgn val="ctr"/>
        <c:lblOffset val="100"/>
        <c:noMultiLvlLbl val="0"/>
      </c:catAx>
      <c:valAx>
        <c:axId val="1935246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112"/>
        <c:crosses val="autoZero"/>
        <c:crossBetween val="between"/>
        <c:majorUnit val="0.1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80839895014E-2"/>
          <c:y val="0.80904644241645529"/>
          <c:w val="0.91085148731408572"/>
          <c:h val="0.1504894628757179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2015.a. vältimatute insuldi ravijuhtude %, kus ravi on toimunud kesk-ja piirkondlikes haiglates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Aruandesse2015!$F$57</c:f>
              <c:strCache>
                <c:ptCount val="1"/>
                <c:pt idx="0">
                  <c:v>2015. a. Põhidiagoos 
I61.0-I61.9 (Intratserebraalne hemorraagia e peaajusisene verevalum)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Aruandesse2015!$F$58:$F$64</c:f>
              <c:numCache>
                <c:formatCode>0%</c:formatCode>
                <c:ptCount val="7"/>
                <c:pt idx="0">
                  <c:v>1</c:v>
                </c:pt>
                <c:pt idx="1">
                  <c:v>0.79411764705882348</c:v>
                </c:pt>
                <c:pt idx="2">
                  <c:v>0.8904109589041096</c:v>
                </c:pt>
                <c:pt idx="3">
                  <c:v>0.82828282828282829</c:v>
                </c:pt>
                <c:pt idx="4">
                  <c:v>0.73643410852713176</c:v>
                </c:pt>
                <c:pt idx="5">
                  <c:v>0.7</c:v>
                </c:pt>
                <c:pt idx="6">
                  <c:v>0.79749999999999999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5-4AD3-BF37-DF142C44AA19}"/>
            </c:ext>
          </c:extLst>
        </c:ser>
        <c:ser>
          <c:idx val="5"/>
          <c:order val="1"/>
          <c:tx>
            <c:strRef>
              <c:f>Aruandesse2015!$G$57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Aruandesse2015!$G$58:$G$64</c:f>
              <c:numCache>
                <c:formatCode>0%</c:formatCode>
                <c:ptCount val="7"/>
                <c:pt idx="0">
                  <c:v>0.96</c:v>
                </c:pt>
                <c:pt idx="1">
                  <c:v>0.92063492063492058</c:v>
                </c:pt>
                <c:pt idx="2">
                  <c:v>0.80995475113122173</c:v>
                </c:pt>
                <c:pt idx="3">
                  <c:v>0.77858880778588813</c:v>
                </c:pt>
                <c:pt idx="4">
                  <c:v>0.73063973063973064</c:v>
                </c:pt>
                <c:pt idx="5">
                  <c:v>0.71684053651266766</c:v>
                </c:pt>
                <c:pt idx="6">
                  <c:v>0.76113973931494394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5-4AD3-BF37-DF142C44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5797375"/>
        <c:axId val="1915786143"/>
      </c:barChart>
      <c:catAx>
        <c:axId val="19157973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86143"/>
        <c:crosses val="autoZero"/>
        <c:auto val="1"/>
        <c:lblAlgn val="ctr"/>
        <c:lblOffset val="100"/>
        <c:noMultiLvlLbl val="0"/>
      </c:catAx>
      <c:valAx>
        <c:axId val="191578614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9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7327209098862"/>
          <c:y val="0.84731824605840356"/>
          <c:w val="0.82163123359580048"/>
          <c:h val="0.13403373529357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600075</xdr:colOff>
      <xdr:row>28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886325" cy="54102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cap="none" spc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</a:t>
          </a:r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1: Insuldi diagnoosiga patsientide osakaal, kelle akuutravi toimub kesk- või piirkondlikus haiglas.</a:t>
          </a:r>
        </a:p>
        <a:p>
          <a:pPr algn="l"/>
          <a:endParaRPr lang="et-EE" sz="1200" b="1" cap="none" spc="0" baseline="0">
            <a:ln w="0"/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Insuldi diagnoosiga patsientide osakaal, kelle akuutravi toimub kesk või piirkondlikus haiglas.</a:t>
          </a:r>
        </a:p>
        <a:p>
          <a:pPr algn="l"/>
          <a:endParaRPr lang="et-EE" sz="1200" b="0" cap="none" spc="0" baseline="0">
            <a:ln w="0"/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01.01-31.12.2016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statsionaarne (tervishoiuteenuse tüüp 2)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RHK I61.0-I61.9 või I 63.0-I63.9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Valim sisaldab vältimatuid raviarveid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alates 19.eluaastast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kesk- või piirkondlikusse haiglasse. Valemisse ei kuulu patsiendid, kes pole haiglasse sissekirjutatud - raviarve kestvus ≤1 päev. 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Üldhaiglate puhul lähevad arvesse raviarved, mille lõputunnus on suunamisega üldhaiglast kesk- või piirkondlikusse haiglasse (suunamise tunnused 6 ja 7).</a:t>
          </a:r>
        </a:p>
        <a:p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korduval insulti haigestumisel loetakse iga akuutravi eraldi juhtumiks</a:t>
          </a:r>
          <a:r>
            <a:rPr lang="et-E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endParaRPr lang="et-EE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i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nsulti haigestunud patsientide osakaal (%), kelle statsionaarne akuutravi toimub 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kesk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(kood 0005)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või 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piirkondlikus haiglas</a:t>
          </a:r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(kood 0004). 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koos andmetega.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lang="en-US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1</xdr:row>
      <xdr:rowOff>1</xdr:rowOff>
    </xdr:from>
    <xdr:to>
      <xdr:col>16</xdr:col>
      <xdr:colOff>104775</xdr:colOff>
      <xdr:row>27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42A79-5195-412A-A4F7-CF4E709D1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29</xdr:row>
      <xdr:rowOff>38099</xdr:rowOff>
    </xdr:from>
    <xdr:to>
      <xdr:col>12</xdr:col>
      <xdr:colOff>990600</xdr:colOff>
      <xdr:row>52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089983-7F81-44C0-BCA5-F0686222E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123823</xdr:colOff>
      <xdr:row>54</xdr:row>
      <xdr:rowOff>114300</xdr:rowOff>
    </xdr:from>
    <xdr:to>
      <xdr:col>14</xdr:col>
      <xdr:colOff>561975</xdr:colOff>
      <xdr:row>65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B3ED52-568A-46F4-AAA2-75BC7DD3F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152400</xdr:colOff>
      <xdr:row>23</xdr:row>
      <xdr:rowOff>180975</xdr:rowOff>
    </xdr:from>
    <xdr:to>
      <xdr:col>29</xdr:col>
      <xdr:colOff>47626</xdr:colOff>
      <xdr:row>39</xdr:row>
      <xdr:rowOff>76201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5D11DB-D02E-412C-A82D-FD62FFA49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428624</xdr:colOff>
      <xdr:row>1</xdr:row>
      <xdr:rowOff>104775</xdr:rowOff>
    </xdr:from>
    <xdr:to>
      <xdr:col>35</xdr:col>
      <xdr:colOff>295275</xdr:colOff>
      <xdr:row>21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2A3BF74-FB1F-46C1-937A-5CECEE604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</xdr:row>
      <xdr:rowOff>123825</xdr:rowOff>
    </xdr:from>
    <xdr:to>
      <xdr:col>14</xdr:col>
      <xdr:colOff>352425</xdr:colOff>
      <xdr:row>29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30</xdr:row>
      <xdr:rowOff>161925</xdr:rowOff>
    </xdr:from>
    <xdr:to>
      <xdr:col>11</xdr:col>
      <xdr:colOff>123825</xdr:colOff>
      <xdr:row>53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333375</xdr:colOff>
      <xdr:row>55</xdr:row>
      <xdr:rowOff>38100</xdr:rowOff>
    </xdr:from>
    <xdr:to>
      <xdr:col>11</xdr:col>
      <xdr:colOff>1647825</xdr:colOff>
      <xdr:row>64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Z36"/>
  <sheetViews>
    <sheetView workbookViewId="0">
      <selection activeCell="I14" sqref="I14"/>
    </sheetView>
  </sheetViews>
  <sheetFormatPr defaultRowHeight="15" x14ac:dyDescent="0.25"/>
  <cols>
    <col min="1" max="1" width="18.5703125" bestFit="1" customWidth="1"/>
  </cols>
  <sheetData>
    <row r="29" spans="1:7" ht="15" customHeight="1" x14ac:dyDescent="0.25">
      <c r="A29" s="12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26" x14ac:dyDescent="0.25">
      <c r="A33" s="13"/>
      <c r="B33" s="13"/>
      <c r="C33" s="13"/>
      <c r="D33" s="13"/>
      <c r="E33" s="13"/>
      <c r="F33" s="13"/>
      <c r="G33" s="13"/>
    </row>
    <row r="34" spans="1:26" x14ac:dyDescent="0.25">
      <c r="A34" s="13"/>
      <c r="B34" s="13"/>
      <c r="C34" s="13"/>
      <c r="D34" s="13"/>
      <c r="E34" s="13"/>
      <c r="F34" s="13"/>
      <c r="G34" s="13"/>
      <c r="R34" s="8"/>
      <c r="S34" s="8"/>
      <c r="T34" s="8"/>
      <c r="U34" s="8"/>
      <c r="V34" s="8"/>
      <c r="W34" s="8"/>
      <c r="X34" s="8"/>
      <c r="Y34" s="8"/>
      <c r="Z34" s="8"/>
    </row>
    <row r="35" spans="1:26" x14ac:dyDescent="0.25"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5">
      <c r="R36" s="8"/>
      <c r="S36" s="8"/>
      <c r="T36" s="8"/>
      <c r="U36" s="8"/>
      <c r="V36" s="8"/>
      <c r="W36" s="8"/>
      <c r="X36" s="8"/>
      <c r="Y36" s="8"/>
      <c r="Z36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topLeftCell="C1" workbookViewId="0">
      <selection activeCell="E30" sqref="E30"/>
    </sheetView>
  </sheetViews>
  <sheetFormatPr defaultRowHeight="15" x14ac:dyDescent="0.25"/>
  <cols>
    <col min="3" max="3" width="15.28515625" customWidth="1"/>
    <col min="4" max="4" width="12.140625" customWidth="1"/>
    <col min="5" max="5" width="13.7109375" customWidth="1"/>
    <col min="6" max="6" width="20.85546875" customWidth="1"/>
    <col min="7" max="7" width="11.5703125" customWidth="1"/>
    <col min="8" max="8" width="17" customWidth="1"/>
    <col min="9" max="9" width="11.140625" customWidth="1"/>
    <col min="12" max="12" width="10.28515625" customWidth="1"/>
    <col min="13" max="13" width="16.28515625" customWidth="1"/>
    <col min="18" max="18" width="23" customWidth="1"/>
  </cols>
  <sheetData>
    <row r="1" spans="1:23" x14ac:dyDescent="0.25">
      <c r="A1" s="4" t="s">
        <v>10</v>
      </c>
      <c r="B1" s="8"/>
      <c r="C1" s="8"/>
      <c r="D1" s="8"/>
      <c r="E1" s="8"/>
      <c r="F1" s="8"/>
      <c r="G1" s="8"/>
    </row>
    <row r="2" spans="1:23" x14ac:dyDescent="0.25">
      <c r="A2" s="4"/>
      <c r="B2" s="8"/>
      <c r="C2" s="8"/>
      <c r="D2" s="8"/>
      <c r="E2" s="8"/>
      <c r="F2" s="8"/>
      <c r="G2" s="8"/>
    </row>
    <row r="3" spans="1:23" ht="15" customHeight="1" x14ac:dyDescent="0.25">
      <c r="A3" s="79" t="s">
        <v>7</v>
      </c>
      <c r="B3" s="79"/>
      <c r="C3" s="79" t="s">
        <v>12</v>
      </c>
      <c r="D3" s="80" t="s">
        <v>47</v>
      </c>
      <c r="E3" s="80" t="s">
        <v>48</v>
      </c>
      <c r="F3" s="80" t="s">
        <v>49</v>
      </c>
      <c r="G3" s="80" t="s">
        <v>58</v>
      </c>
      <c r="H3" s="7"/>
      <c r="R3" s="82" t="s">
        <v>7</v>
      </c>
      <c r="S3" s="82"/>
      <c r="T3" s="82" t="s">
        <v>12</v>
      </c>
      <c r="U3" s="63" t="s">
        <v>47</v>
      </c>
      <c r="V3" s="63" t="s">
        <v>82</v>
      </c>
      <c r="W3" s="63" t="s">
        <v>83</v>
      </c>
    </row>
    <row r="4" spans="1:23" ht="15" customHeight="1" x14ac:dyDescent="0.25">
      <c r="A4" s="79"/>
      <c r="B4" s="79"/>
      <c r="C4" s="79"/>
      <c r="D4" s="79"/>
      <c r="E4" s="80"/>
      <c r="F4" s="80"/>
      <c r="G4" s="80"/>
      <c r="H4" s="7"/>
      <c r="I4" s="2"/>
      <c r="J4" s="2"/>
      <c r="R4" s="82"/>
      <c r="S4" s="82"/>
      <c r="T4" s="82"/>
      <c r="U4" s="82"/>
      <c r="V4" s="63"/>
      <c r="W4" s="63"/>
    </row>
    <row r="5" spans="1:23" ht="57.75" customHeight="1" x14ac:dyDescent="0.25">
      <c r="A5" s="79"/>
      <c r="B5" s="79"/>
      <c r="C5" s="79"/>
      <c r="D5" s="79"/>
      <c r="E5" s="80"/>
      <c r="F5" s="80"/>
      <c r="G5" s="80"/>
      <c r="H5" s="7"/>
      <c r="I5" s="2"/>
      <c r="J5" s="36" t="s">
        <v>54</v>
      </c>
      <c r="K5" s="36" t="s">
        <v>55</v>
      </c>
      <c r="L5" s="36" t="s">
        <v>56</v>
      </c>
      <c r="M5" s="36" t="s">
        <v>57</v>
      </c>
      <c r="R5" s="82"/>
      <c r="S5" s="82"/>
      <c r="T5" s="82"/>
      <c r="U5" s="82"/>
      <c r="V5" s="63"/>
      <c r="W5" s="63"/>
    </row>
    <row r="6" spans="1:23" x14ac:dyDescent="0.25">
      <c r="A6" s="79" t="s">
        <v>8</v>
      </c>
      <c r="B6" s="79"/>
      <c r="C6" s="45" t="s">
        <v>0</v>
      </c>
      <c r="D6" s="46">
        <v>801</v>
      </c>
      <c r="E6" s="46">
        <v>801</v>
      </c>
      <c r="F6" s="47">
        <v>1</v>
      </c>
      <c r="G6" s="38" t="str">
        <f>J6*100&amp;-K6*100&amp;"%"</f>
        <v>99,4-100%</v>
      </c>
      <c r="H6" s="10">
        <f>$F$27</f>
        <v>0.77073701387000271</v>
      </c>
      <c r="I6" s="10">
        <v>0.9</v>
      </c>
      <c r="J6" s="37">
        <v>0.99399999999999999</v>
      </c>
      <c r="K6" s="37">
        <v>1</v>
      </c>
      <c r="L6" s="37">
        <f>F6-J6</f>
        <v>6.0000000000000053E-3</v>
      </c>
      <c r="M6" s="37">
        <f>K6-F6</f>
        <v>0</v>
      </c>
      <c r="R6" s="70" t="s">
        <v>26</v>
      </c>
      <c r="S6" s="72"/>
      <c r="T6" s="41" t="s">
        <v>13</v>
      </c>
      <c r="U6" s="41">
        <v>9</v>
      </c>
      <c r="V6" s="41">
        <v>9</v>
      </c>
      <c r="W6" s="32">
        <f>V6/U6</f>
        <v>1</v>
      </c>
    </row>
    <row r="7" spans="1:23" x14ac:dyDescent="0.25">
      <c r="A7" s="79"/>
      <c r="B7" s="79"/>
      <c r="C7" s="45" t="s">
        <v>1</v>
      </c>
      <c r="D7" s="46">
        <v>581</v>
      </c>
      <c r="E7" s="46">
        <v>581</v>
      </c>
      <c r="F7" s="47">
        <v>1</v>
      </c>
      <c r="G7" s="38" t="str">
        <f>J7*100&amp;-K7*100&amp;"%"</f>
        <v>99,2-100%</v>
      </c>
      <c r="H7" s="10">
        <f t="shared" ref="H7:H26" si="0">$F$27</f>
        <v>0.77073701387000271</v>
      </c>
      <c r="I7" s="10">
        <v>0.9</v>
      </c>
      <c r="J7" s="37">
        <v>0.99199999999999999</v>
      </c>
      <c r="K7" s="37">
        <v>1</v>
      </c>
      <c r="L7" s="37">
        <f t="shared" ref="L7:L27" si="1">F7-J7</f>
        <v>8.0000000000000071E-3</v>
      </c>
      <c r="M7" s="37">
        <f t="shared" ref="M7:M27" si="2">K7-F7</f>
        <v>0</v>
      </c>
      <c r="R7" s="73"/>
      <c r="S7" s="75"/>
      <c r="T7" s="41" t="s">
        <v>14</v>
      </c>
      <c r="U7" s="41">
        <v>47</v>
      </c>
      <c r="V7" s="41">
        <v>47</v>
      </c>
      <c r="W7" s="32">
        <f t="shared" ref="W7:W18" si="3">V7/U7</f>
        <v>1</v>
      </c>
    </row>
    <row r="8" spans="1:23" x14ac:dyDescent="0.25">
      <c r="A8" s="79"/>
      <c r="B8" s="79"/>
      <c r="C8" s="48" t="s">
        <v>2</v>
      </c>
      <c r="D8" s="49">
        <v>1382</v>
      </c>
      <c r="E8" s="49">
        <v>1382</v>
      </c>
      <c r="F8" s="50">
        <v>1</v>
      </c>
      <c r="G8" s="51" t="str">
        <f>JI8*100&amp;-K8*100&amp;"%"</f>
        <v>0-100%</v>
      </c>
      <c r="H8" s="10">
        <f t="shared" si="0"/>
        <v>0.77073701387000271</v>
      </c>
      <c r="I8" s="10">
        <v>0.9</v>
      </c>
      <c r="J8" s="37">
        <v>0.997</v>
      </c>
      <c r="K8" s="37">
        <v>1</v>
      </c>
      <c r="L8" s="37">
        <f t="shared" si="1"/>
        <v>3.0000000000000027E-3</v>
      </c>
      <c r="M8" s="37">
        <f t="shared" si="2"/>
        <v>0</v>
      </c>
      <c r="R8" s="73"/>
      <c r="S8" s="75"/>
      <c r="T8" s="41" t="s">
        <v>15</v>
      </c>
      <c r="U8" s="41">
        <v>67</v>
      </c>
      <c r="V8" s="41">
        <v>66</v>
      </c>
      <c r="W8" s="32">
        <f t="shared" si="3"/>
        <v>0.9850746268656716</v>
      </c>
    </row>
    <row r="9" spans="1:23" x14ac:dyDescent="0.25">
      <c r="A9" s="79" t="s">
        <v>9</v>
      </c>
      <c r="B9" s="79"/>
      <c r="C9" s="45" t="s">
        <v>11</v>
      </c>
      <c r="D9" s="46">
        <v>462</v>
      </c>
      <c r="E9" s="46">
        <v>462</v>
      </c>
      <c r="F9" s="47">
        <v>1</v>
      </c>
      <c r="G9" s="38" t="str">
        <f>J9*100&amp;-K9*100&amp;"%"</f>
        <v>99-100%</v>
      </c>
      <c r="H9" s="10">
        <f t="shared" si="0"/>
        <v>0.77073701387000271</v>
      </c>
      <c r="I9" s="10">
        <v>0.9</v>
      </c>
      <c r="J9" s="37">
        <v>0.99</v>
      </c>
      <c r="K9" s="37">
        <v>1</v>
      </c>
      <c r="L9" s="37">
        <f t="shared" si="1"/>
        <v>1.0000000000000009E-2</v>
      </c>
      <c r="M9" s="37">
        <f t="shared" si="2"/>
        <v>0</v>
      </c>
      <c r="R9" s="73"/>
      <c r="S9" s="75"/>
      <c r="T9" s="41" t="s">
        <v>16</v>
      </c>
      <c r="U9" s="41">
        <v>84</v>
      </c>
      <c r="V9" s="41">
        <v>82</v>
      </c>
      <c r="W9" s="32">
        <f t="shared" si="3"/>
        <v>0.97619047619047616</v>
      </c>
    </row>
    <row r="10" spans="1:23" x14ac:dyDescent="0.25">
      <c r="A10" s="79"/>
      <c r="B10" s="79"/>
      <c r="C10" s="45" t="s">
        <v>3</v>
      </c>
      <c r="D10" s="46">
        <v>341</v>
      </c>
      <c r="E10" s="46">
        <v>341</v>
      </c>
      <c r="F10" s="47">
        <v>1</v>
      </c>
      <c r="G10" s="38" t="str">
        <f t="shared" ref="G10:G12" si="4">J10*100&amp;-K10*100&amp;"%"</f>
        <v>98,6-100%</v>
      </c>
      <c r="H10" s="10">
        <f t="shared" si="0"/>
        <v>0.77073701387000271</v>
      </c>
      <c r="I10" s="10">
        <v>0.9</v>
      </c>
      <c r="J10" s="37">
        <v>0.98599999999999999</v>
      </c>
      <c r="K10" s="37">
        <v>1</v>
      </c>
      <c r="L10" s="37">
        <f t="shared" si="1"/>
        <v>1.4000000000000012E-2</v>
      </c>
      <c r="M10" s="37">
        <f t="shared" si="2"/>
        <v>0</v>
      </c>
      <c r="R10" s="73"/>
      <c r="S10" s="75"/>
      <c r="T10" s="41" t="s">
        <v>17</v>
      </c>
      <c r="U10" s="41">
        <v>104</v>
      </c>
      <c r="V10" s="41">
        <v>103</v>
      </c>
      <c r="W10" s="32">
        <f t="shared" si="3"/>
        <v>0.99038461538461542</v>
      </c>
    </row>
    <row r="11" spans="1:23" x14ac:dyDescent="0.25">
      <c r="A11" s="79"/>
      <c r="B11" s="79"/>
      <c r="C11" s="45" t="s">
        <v>4</v>
      </c>
      <c r="D11" s="46">
        <v>420</v>
      </c>
      <c r="E11" s="46">
        <v>420</v>
      </c>
      <c r="F11" s="47">
        <v>1</v>
      </c>
      <c r="G11" s="38" t="str">
        <f t="shared" si="4"/>
        <v>98,9-100%</v>
      </c>
      <c r="H11" s="10">
        <f t="shared" si="0"/>
        <v>0.77073701387000271</v>
      </c>
      <c r="I11" s="10">
        <v>0.9</v>
      </c>
      <c r="J11" s="37">
        <v>0.98899999999999999</v>
      </c>
      <c r="K11" s="37">
        <v>1</v>
      </c>
      <c r="L11" s="37">
        <f t="shared" si="1"/>
        <v>1.100000000000001E-2</v>
      </c>
      <c r="M11" s="37">
        <f t="shared" si="2"/>
        <v>0</v>
      </c>
      <c r="R11" s="73"/>
      <c r="S11" s="75"/>
      <c r="T11" s="41" t="s">
        <v>18</v>
      </c>
      <c r="U11" s="41">
        <v>36</v>
      </c>
      <c r="V11" s="41">
        <v>36</v>
      </c>
      <c r="W11" s="32">
        <f t="shared" si="3"/>
        <v>1</v>
      </c>
    </row>
    <row r="12" spans="1:23" x14ac:dyDescent="0.25">
      <c r="A12" s="79"/>
      <c r="B12" s="79"/>
      <c r="C12" s="45" t="s">
        <v>5</v>
      </c>
      <c r="D12" s="46">
        <v>216</v>
      </c>
      <c r="E12" s="46">
        <v>216</v>
      </c>
      <c r="F12" s="47">
        <v>1</v>
      </c>
      <c r="G12" s="38" t="str">
        <f t="shared" si="4"/>
        <v>97,8-100%</v>
      </c>
      <c r="H12" s="10">
        <f t="shared" si="0"/>
        <v>0.77073701387000271</v>
      </c>
      <c r="I12" s="10">
        <v>0.9</v>
      </c>
      <c r="J12" s="37">
        <v>0.97799999999999998</v>
      </c>
      <c r="K12" s="37">
        <v>1</v>
      </c>
      <c r="L12" s="37">
        <f t="shared" si="1"/>
        <v>2.200000000000002E-2</v>
      </c>
      <c r="M12" s="37">
        <f t="shared" si="2"/>
        <v>0</v>
      </c>
      <c r="R12" s="73"/>
      <c r="S12" s="75"/>
      <c r="T12" s="41" t="s">
        <v>19</v>
      </c>
      <c r="U12" s="41">
        <v>40</v>
      </c>
      <c r="V12" s="41">
        <v>40</v>
      </c>
      <c r="W12" s="32">
        <f t="shared" si="3"/>
        <v>1</v>
      </c>
    </row>
    <row r="13" spans="1:23" x14ac:dyDescent="0.25">
      <c r="A13" s="79"/>
      <c r="B13" s="79"/>
      <c r="C13" s="48" t="s">
        <v>6</v>
      </c>
      <c r="D13" s="49">
        <v>1439</v>
      </c>
      <c r="E13" s="49">
        <v>1439</v>
      </c>
      <c r="F13" s="50">
        <v>1</v>
      </c>
      <c r="G13" s="51" t="str">
        <f>J13*100&amp;-K13*100&amp;"%"</f>
        <v>99,7-100%</v>
      </c>
      <c r="H13" s="10">
        <f t="shared" si="0"/>
        <v>0.77073701387000271</v>
      </c>
      <c r="I13" s="10">
        <v>0.9</v>
      </c>
      <c r="J13" s="37">
        <v>0.997</v>
      </c>
      <c r="K13" s="37">
        <v>1</v>
      </c>
      <c r="L13" s="37">
        <f t="shared" si="1"/>
        <v>3.0000000000000027E-3</v>
      </c>
      <c r="M13" s="37">
        <f t="shared" si="2"/>
        <v>0</v>
      </c>
      <c r="R13" s="73"/>
      <c r="S13" s="75"/>
      <c r="T13" s="41" t="s">
        <v>20</v>
      </c>
      <c r="U13" s="41">
        <v>142</v>
      </c>
      <c r="V13" s="41">
        <v>139</v>
      </c>
      <c r="W13" s="32">
        <f t="shared" si="3"/>
        <v>0.97887323943661975</v>
      </c>
    </row>
    <row r="14" spans="1:23" x14ac:dyDescent="0.25">
      <c r="A14" s="79" t="s">
        <v>26</v>
      </c>
      <c r="B14" s="79"/>
      <c r="C14" s="46" t="s">
        <v>13</v>
      </c>
      <c r="D14" s="46">
        <v>9</v>
      </c>
      <c r="E14" s="46">
        <v>0</v>
      </c>
      <c r="F14" s="47">
        <v>0</v>
      </c>
      <c r="G14" s="38" t="str">
        <f>JI14*100&amp;-K14*100&amp;"%"</f>
        <v>0-37,1%</v>
      </c>
      <c r="H14" s="10">
        <f t="shared" si="0"/>
        <v>0.77073701387000271</v>
      </c>
      <c r="I14" s="10">
        <v>0.9</v>
      </c>
      <c r="J14" s="37">
        <v>0</v>
      </c>
      <c r="K14" s="37">
        <v>0.371</v>
      </c>
      <c r="L14" s="37">
        <f t="shared" si="1"/>
        <v>0</v>
      </c>
      <c r="M14" s="37">
        <f t="shared" si="2"/>
        <v>0.371</v>
      </c>
      <c r="R14" s="73"/>
      <c r="S14" s="75"/>
      <c r="T14" s="41" t="s">
        <v>21</v>
      </c>
      <c r="U14" s="41">
        <v>88</v>
      </c>
      <c r="V14" s="41">
        <v>87</v>
      </c>
      <c r="W14" s="32">
        <f t="shared" si="3"/>
        <v>0.98863636363636365</v>
      </c>
    </row>
    <row r="15" spans="1:23" x14ac:dyDescent="0.25">
      <c r="A15" s="79"/>
      <c r="B15" s="79"/>
      <c r="C15" s="46" t="s">
        <v>14</v>
      </c>
      <c r="D15" s="46">
        <v>47</v>
      </c>
      <c r="E15" s="46">
        <v>0</v>
      </c>
      <c r="F15" s="47">
        <v>0</v>
      </c>
      <c r="G15" s="38" t="str">
        <f t="shared" ref="G15:G25" si="5">JI15*100&amp;-K15*100&amp;"%"</f>
        <v>0-9,4%</v>
      </c>
      <c r="H15" s="10">
        <f t="shared" si="0"/>
        <v>0.77073701387000271</v>
      </c>
      <c r="I15" s="10">
        <v>0.9</v>
      </c>
      <c r="J15" s="37">
        <v>0</v>
      </c>
      <c r="K15" s="37">
        <v>9.4E-2</v>
      </c>
      <c r="L15" s="37">
        <f t="shared" si="1"/>
        <v>0</v>
      </c>
      <c r="M15" s="37">
        <f t="shared" si="2"/>
        <v>9.4E-2</v>
      </c>
      <c r="R15" s="73"/>
      <c r="S15" s="75"/>
      <c r="T15" s="41" t="s">
        <v>22</v>
      </c>
      <c r="U15" s="41">
        <v>8</v>
      </c>
      <c r="V15" s="41">
        <v>8</v>
      </c>
      <c r="W15" s="32">
        <f t="shared" si="3"/>
        <v>1</v>
      </c>
    </row>
    <row r="16" spans="1:23" ht="15" customHeight="1" x14ac:dyDescent="0.25">
      <c r="A16" s="79"/>
      <c r="B16" s="79"/>
      <c r="C16" s="46" t="s">
        <v>15</v>
      </c>
      <c r="D16" s="46">
        <v>67</v>
      </c>
      <c r="E16" s="46">
        <v>1</v>
      </c>
      <c r="F16" s="47">
        <v>1.4925373134328358E-2</v>
      </c>
      <c r="G16" s="38" t="str">
        <f t="shared" si="5"/>
        <v>0-9,1%</v>
      </c>
      <c r="H16" s="10">
        <f t="shared" si="0"/>
        <v>0.77073701387000271</v>
      </c>
      <c r="I16" s="10">
        <v>0.9</v>
      </c>
      <c r="J16" s="37">
        <v>8.0000000000000004E-4</v>
      </c>
      <c r="K16" s="37">
        <v>9.0999999999999998E-2</v>
      </c>
      <c r="L16" s="37">
        <f t="shared" si="1"/>
        <v>1.4125373134328358E-2</v>
      </c>
      <c r="M16" s="37">
        <f t="shared" si="2"/>
        <v>7.6074626865671638E-2</v>
      </c>
      <c r="R16" s="73"/>
      <c r="S16" s="75"/>
      <c r="T16" s="41" t="s">
        <v>23</v>
      </c>
      <c r="U16" s="41">
        <v>66</v>
      </c>
      <c r="V16" s="41">
        <v>66</v>
      </c>
      <c r="W16" s="32">
        <f t="shared" si="3"/>
        <v>1</v>
      </c>
    </row>
    <row r="17" spans="1:23" x14ac:dyDescent="0.25">
      <c r="A17" s="79"/>
      <c r="B17" s="79"/>
      <c r="C17" s="46" t="s">
        <v>16</v>
      </c>
      <c r="D17" s="46">
        <v>84</v>
      </c>
      <c r="E17" s="46">
        <v>2</v>
      </c>
      <c r="F17" s="47">
        <v>2.3809523809523808E-2</v>
      </c>
      <c r="G17" s="38" t="str">
        <f t="shared" si="5"/>
        <v>0-9,1%</v>
      </c>
      <c r="H17" s="10">
        <f t="shared" si="0"/>
        <v>0.77073701387000271</v>
      </c>
      <c r="I17" s="10">
        <v>0.9</v>
      </c>
      <c r="J17" s="37">
        <v>4.0000000000000001E-3</v>
      </c>
      <c r="K17" s="37">
        <v>9.0999999999999998E-2</v>
      </c>
      <c r="L17" s="37">
        <f t="shared" si="1"/>
        <v>1.9809523809523808E-2</v>
      </c>
      <c r="M17" s="37">
        <f t="shared" si="2"/>
        <v>6.7190476190476189E-2</v>
      </c>
      <c r="R17" s="73"/>
      <c r="S17" s="75"/>
      <c r="T17" s="41" t="s">
        <v>24</v>
      </c>
      <c r="U17" s="41">
        <v>165</v>
      </c>
      <c r="V17" s="41">
        <v>160</v>
      </c>
      <c r="W17" s="32">
        <f t="shared" si="3"/>
        <v>0.96969696969696972</v>
      </c>
    </row>
    <row r="18" spans="1:23" x14ac:dyDescent="0.25">
      <c r="A18" s="79"/>
      <c r="B18" s="79"/>
      <c r="C18" s="46" t="s">
        <v>17</v>
      </c>
      <c r="D18" s="46">
        <v>104</v>
      </c>
      <c r="E18" s="46">
        <v>1</v>
      </c>
      <c r="F18" s="47">
        <v>9.6153846153846159E-3</v>
      </c>
      <c r="G18" s="38" t="str">
        <f t="shared" si="5"/>
        <v>0-6%</v>
      </c>
      <c r="H18" s="10">
        <f t="shared" si="0"/>
        <v>0.77073701387000271</v>
      </c>
      <c r="I18" s="10">
        <v>0.9</v>
      </c>
      <c r="J18" s="37">
        <v>5.0000000000000001E-4</v>
      </c>
      <c r="K18" s="37">
        <v>0.06</v>
      </c>
      <c r="L18" s="37">
        <f t="shared" si="1"/>
        <v>9.1153846153846155E-3</v>
      </c>
      <c r="M18" s="37">
        <f t="shared" si="2"/>
        <v>5.0384615384615382E-2</v>
      </c>
      <c r="R18" s="76"/>
      <c r="S18" s="78"/>
      <c r="T18" s="42" t="s">
        <v>25</v>
      </c>
      <c r="U18" s="42">
        <f>SUM(U6:U17)</f>
        <v>856</v>
      </c>
      <c r="V18" s="43">
        <v>843</v>
      </c>
      <c r="W18" s="34">
        <f t="shared" si="3"/>
        <v>0.98481308411214952</v>
      </c>
    </row>
    <row r="19" spans="1:23" x14ac:dyDescent="0.25">
      <c r="A19" s="79"/>
      <c r="B19" s="79"/>
      <c r="C19" s="46" t="s">
        <v>18</v>
      </c>
      <c r="D19" s="46">
        <v>36</v>
      </c>
      <c r="E19" s="46">
        <v>0</v>
      </c>
      <c r="F19" s="47">
        <v>0</v>
      </c>
      <c r="G19" s="38" t="str">
        <f t="shared" si="5"/>
        <v>0-12%</v>
      </c>
      <c r="H19" s="10">
        <f t="shared" si="0"/>
        <v>0.77073701387000271</v>
      </c>
      <c r="I19" s="10">
        <v>0.9</v>
      </c>
      <c r="J19" s="37">
        <v>0</v>
      </c>
      <c r="K19" s="37">
        <v>0.12</v>
      </c>
      <c r="L19" s="37">
        <f t="shared" si="1"/>
        <v>0</v>
      </c>
      <c r="M19" s="37">
        <f t="shared" si="2"/>
        <v>0.12</v>
      </c>
    </row>
    <row r="20" spans="1:23" x14ac:dyDescent="0.25">
      <c r="A20" s="79"/>
      <c r="B20" s="79"/>
      <c r="C20" s="46" t="s">
        <v>19</v>
      </c>
      <c r="D20" s="46">
        <v>40</v>
      </c>
      <c r="E20" s="46">
        <v>0</v>
      </c>
      <c r="F20" s="47">
        <v>0</v>
      </c>
      <c r="G20" s="38" t="str">
        <f t="shared" si="5"/>
        <v>0-11%</v>
      </c>
      <c r="H20" s="10">
        <f t="shared" si="0"/>
        <v>0.77073701387000271</v>
      </c>
      <c r="I20" s="10">
        <v>0.9</v>
      </c>
      <c r="J20" s="37">
        <v>0</v>
      </c>
      <c r="K20" s="37">
        <v>0.11</v>
      </c>
      <c r="L20" s="37">
        <f t="shared" si="1"/>
        <v>0</v>
      </c>
      <c r="M20" s="37">
        <f t="shared" si="2"/>
        <v>0.11</v>
      </c>
    </row>
    <row r="21" spans="1:23" x14ac:dyDescent="0.25">
      <c r="A21" s="79"/>
      <c r="B21" s="79"/>
      <c r="C21" s="46" t="s">
        <v>20</v>
      </c>
      <c r="D21" s="46">
        <v>142</v>
      </c>
      <c r="E21" s="46">
        <v>3</v>
      </c>
      <c r="F21" s="47">
        <v>2.1126760563380281E-2</v>
      </c>
      <c r="G21" s="38" t="str">
        <f t="shared" si="5"/>
        <v>0-6,5%</v>
      </c>
      <c r="H21" s="10">
        <f t="shared" si="0"/>
        <v>0.77073701387000271</v>
      </c>
      <c r="I21" s="10">
        <v>0.9</v>
      </c>
      <c r="J21" s="37">
        <v>6.0000000000000001E-3</v>
      </c>
      <c r="K21" s="37">
        <v>6.5000000000000002E-2</v>
      </c>
      <c r="L21" s="37">
        <f t="shared" si="1"/>
        <v>1.5126760563380281E-2</v>
      </c>
      <c r="M21" s="37">
        <f t="shared" si="2"/>
        <v>4.3873239436619721E-2</v>
      </c>
    </row>
    <row r="22" spans="1:23" x14ac:dyDescent="0.25">
      <c r="A22" s="79"/>
      <c r="B22" s="79"/>
      <c r="C22" s="46" t="s">
        <v>21</v>
      </c>
      <c r="D22" s="46">
        <v>88</v>
      </c>
      <c r="E22" s="46">
        <v>1</v>
      </c>
      <c r="F22" s="47">
        <v>1.1363636363636364E-2</v>
      </c>
      <c r="G22" s="38" t="str">
        <f t="shared" si="5"/>
        <v>0-7,1%</v>
      </c>
      <c r="H22" s="10">
        <f t="shared" si="0"/>
        <v>0.77073701387000271</v>
      </c>
      <c r="I22" s="10">
        <v>0.9</v>
      </c>
      <c r="J22" s="37">
        <v>5.9999999999999995E-4</v>
      </c>
      <c r="K22" s="37">
        <v>7.0999999999999994E-2</v>
      </c>
      <c r="L22" s="37">
        <f t="shared" si="1"/>
        <v>1.0763636363636364E-2</v>
      </c>
      <c r="M22" s="37">
        <f t="shared" si="2"/>
        <v>5.9636363636363626E-2</v>
      </c>
    </row>
    <row r="23" spans="1:23" x14ac:dyDescent="0.25">
      <c r="A23" s="79"/>
      <c r="B23" s="79"/>
      <c r="C23" s="46" t="s">
        <v>22</v>
      </c>
      <c r="D23" s="46">
        <v>8</v>
      </c>
      <c r="E23" s="46">
        <v>0</v>
      </c>
      <c r="F23" s="47">
        <v>0</v>
      </c>
      <c r="G23" s="38" t="str">
        <f t="shared" si="5"/>
        <v>0-40,2%</v>
      </c>
      <c r="H23" s="10">
        <f t="shared" si="0"/>
        <v>0.77073701387000271</v>
      </c>
      <c r="I23" s="10">
        <v>0.9</v>
      </c>
      <c r="J23" s="37">
        <v>0</v>
      </c>
      <c r="K23" s="37">
        <v>0.40200000000000002</v>
      </c>
      <c r="L23" s="37">
        <f t="shared" si="1"/>
        <v>0</v>
      </c>
      <c r="M23" s="37">
        <f t="shared" si="2"/>
        <v>0.40200000000000002</v>
      </c>
    </row>
    <row r="24" spans="1:23" x14ac:dyDescent="0.25">
      <c r="A24" s="79"/>
      <c r="B24" s="79"/>
      <c r="C24" s="46" t="s">
        <v>23</v>
      </c>
      <c r="D24" s="46">
        <v>66</v>
      </c>
      <c r="E24" s="46">
        <v>0</v>
      </c>
      <c r="F24" s="47">
        <v>0</v>
      </c>
      <c r="G24" s="38" t="str">
        <f t="shared" si="5"/>
        <v>0-6,9%</v>
      </c>
      <c r="H24" s="10">
        <f t="shared" si="0"/>
        <v>0.77073701387000271</v>
      </c>
      <c r="I24" s="10">
        <v>0.9</v>
      </c>
      <c r="J24" s="37">
        <v>0</v>
      </c>
      <c r="K24" s="37">
        <v>6.9000000000000006E-2</v>
      </c>
      <c r="L24" s="37">
        <f t="shared" si="1"/>
        <v>0</v>
      </c>
      <c r="M24" s="37">
        <f t="shared" si="2"/>
        <v>6.9000000000000006E-2</v>
      </c>
    </row>
    <row r="25" spans="1:23" x14ac:dyDescent="0.25">
      <c r="A25" s="79"/>
      <c r="B25" s="79"/>
      <c r="C25" s="46" t="s">
        <v>24</v>
      </c>
      <c r="D25" s="46">
        <v>165</v>
      </c>
      <c r="E25" s="46">
        <v>5</v>
      </c>
      <c r="F25" s="47">
        <v>3.0303030303030304E-2</v>
      </c>
      <c r="G25" s="38" t="str">
        <f t="shared" si="5"/>
        <v>0-7,3%</v>
      </c>
      <c r="H25" s="10">
        <f t="shared" si="0"/>
        <v>0.77073701387000271</v>
      </c>
      <c r="I25" s="10">
        <v>0.9</v>
      </c>
      <c r="J25" s="37">
        <v>1.0999999999999999E-2</v>
      </c>
      <c r="K25" s="37">
        <v>7.2999999999999995E-2</v>
      </c>
      <c r="L25" s="37">
        <f t="shared" si="1"/>
        <v>1.9303030303030305E-2</v>
      </c>
      <c r="M25" s="37">
        <f t="shared" si="2"/>
        <v>4.2696969696969692E-2</v>
      </c>
    </row>
    <row r="26" spans="1:23" x14ac:dyDescent="0.25">
      <c r="A26" s="79"/>
      <c r="B26" s="79"/>
      <c r="C26" s="49" t="s">
        <v>25</v>
      </c>
      <c r="D26" s="49">
        <v>856</v>
      </c>
      <c r="E26" s="49">
        <v>13</v>
      </c>
      <c r="F26" s="52">
        <v>1.5186915887850467E-2</v>
      </c>
      <c r="G26" s="51" t="str">
        <f>J26*100&amp;-K26*100&amp;"%"</f>
        <v>0,9-2,7%</v>
      </c>
      <c r="H26" s="10">
        <f t="shared" si="0"/>
        <v>0.77073701387000271</v>
      </c>
      <c r="I26" s="10">
        <v>0.9</v>
      </c>
      <c r="J26" s="37">
        <v>8.9999999999999993E-3</v>
      </c>
      <c r="K26" s="37">
        <v>2.7E-2</v>
      </c>
      <c r="L26" s="37">
        <f t="shared" si="1"/>
        <v>6.1869158878504679E-3</v>
      </c>
      <c r="M26" s="37">
        <f t="shared" si="2"/>
        <v>1.1813084112149532E-2</v>
      </c>
      <c r="R26" s="81" t="s">
        <v>72</v>
      </c>
      <c r="S26" s="81"/>
      <c r="T26" s="81"/>
    </row>
    <row r="27" spans="1:23" x14ac:dyDescent="0.25">
      <c r="A27" s="69" t="s">
        <v>30</v>
      </c>
      <c r="B27" s="69"/>
      <c r="C27" s="49"/>
      <c r="D27" s="49">
        <v>3677</v>
      </c>
      <c r="E27" s="49">
        <v>2834</v>
      </c>
      <c r="F27" s="50">
        <v>0.77073701387000271</v>
      </c>
      <c r="G27" s="51" t="str">
        <f>J27*100&amp;-K27*100&amp;"%"</f>
        <v>75,7-78,4%</v>
      </c>
      <c r="H27" s="5"/>
      <c r="J27" s="37">
        <v>0.75700000000000001</v>
      </c>
      <c r="K27" s="37">
        <v>0.78400000000000003</v>
      </c>
      <c r="L27" s="37">
        <f t="shared" si="1"/>
        <v>1.3737013870002701E-2</v>
      </c>
      <c r="M27" s="37">
        <f t="shared" si="2"/>
        <v>1.3262986129997323E-2</v>
      </c>
      <c r="R27" s="27" t="s">
        <v>73</v>
      </c>
      <c r="S27" s="27">
        <v>263</v>
      </c>
      <c r="T27" s="44">
        <v>0.31198102016607354</v>
      </c>
    </row>
    <row r="28" spans="1:23" x14ac:dyDescent="0.25">
      <c r="A28" s="6"/>
      <c r="B28" s="6"/>
      <c r="R28" s="27" t="s">
        <v>74</v>
      </c>
      <c r="S28" s="27">
        <v>252</v>
      </c>
      <c r="T28" s="44">
        <v>0.29893238434163699</v>
      </c>
    </row>
    <row r="29" spans="1:23" x14ac:dyDescent="0.25">
      <c r="R29" s="27" t="s">
        <v>75</v>
      </c>
      <c r="S29" s="27">
        <v>159</v>
      </c>
      <c r="T29" s="44">
        <v>0.18861209964412812</v>
      </c>
    </row>
    <row r="30" spans="1:23" x14ac:dyDescent="0.25">
      <c r="R30" s="27" t="s">
        <v>76</v>
      </c>
      <c r="S30" s="27">
        <v>122</v>
      </c>
      <c r="T30" s="44">
        <v>0.14472123368920523</v>
      </c>
    </row>
    <row r="31" spans="1:23" x14ac:dyDescent="0.25">
      <c r="R31" s="27" t="s">
        <v>77</v>
      </c>
      <c r="S31" s="27">
        <v>39</v>
      </c>
      <c r="T31" s="44">
        <v>4.6263345195729534E-2</v>
      </c>
    </row>
    <row r="32" spans="1:23" x14ac:dyDescent="0.25">
      <c r="A32" s="11"/>
      <c r="B32" s="9"/>
      <c r="R32" s="27" t="s">
        <v>78</v>
      </c>
      <c r="S32" s="27">
        <v>3</v>
      </c>
      <c r="T32" s="44">
        <v>3.5587188612099642E-3</v>
      </c>
    </row>
    <row r="33" spans="1:20" x14ac:dyDescent="0.25">
      <c r="R33" s="27" t="s">
        <v>79</v>
      </c>
      <c r="S33" s="27">
        <v>2</v>
      </c>
      <c r="T33" s="44">
        <v>2.3724792408066431E-3</v>
      </c>
    </row>
    <row r="34" spans="1:20" ht="15" customHeight="1" x14ac:dyDescent="0.25">
      <c r="A34" s="70" t="s">
        <v>31</v>
      </c>
      <c r="B34" s="71"/>
      <c r="C34" s="72"/>
      <c r="D34" s="53" t="s">
        <v>44</v>
      </c>
      <c r="E34" s="63" t="s">
        <v>45</v>
      </c>
      <c r="F34" s="63" t="s">
        <v>46</v>
      </c>
      <c r="G34" s="53" t="s">
        <v>58</v>
      </c>
      <c r="R34" s="27" t="s">
        <v>80</v>
      </c>
      <c r="S34" s="27">
        <v>2</v>
      </c>
      <c r="T34" s="44">
        <v>2.3724792408066431E-3</v>
      </c>
    </row>
    <row r="35" spans="1:20" ht="30" customHeight="1" x14ac:dyDescent="0.25">
      <c r="A35" s="73"/>
      <c r="B35" s="74"/>
      <c r="C35" s="75"/>
      <c r="D35" s="54"/>
      <c r="E35" s="63"/>
      <c r="F35" s="63"/>
      <c r="G35" s="54"/>
      <c r="R35" s="27" t="s">
        <v>81</v>
      </c>
      <c r="S35" s="27">
        <v>1</v>
      </c>
      <c r="T35" s="44">
        <v>1.1862396204033216E-3</v>
      </c>
    </row>
    <row r="36" spans="1:20" ht="55.5" customHeight="1" x14ac:dyDescent="0.25">
      <c r="A36" s="76"/>
      <c r="B36" s="77"/>
      <c r="C36" s="78"/>
      <c r="D36" s="55"/>
      <c r="E36" s="63"/>
      <c r="F36" s="63"/>
      <c r="G36" s="55"/>
      <c r="I36" s="36" t="s">
        <v>54</v>
      </c>
      <c r="J36" s="36" t="s">
        <v>55</v>
      </c>
      <c r="K36" s="36" t="s">
        <v>56</v>
      </c>
      <c r="L36" s="36" t="s">
        <v>57</v>
      </c>
      <c r="R36" s="29" t="s">
        <v>30</v>
      </c>
      <c r="S36" s="29">
        <v>843</v>
      </c>
      <c r="T36" s="27"/>
    </row>
    <row r="37" spans="1:20" x14ac:dyDescent="0.25">
      <c r="A37" s="64" t="s">
        <v>30</v>
      </c>
      <c r="B37" s="65"/>
      <c r="C37" s="66"/>
      <c r="D37" s="24">
        <v>3677</v>
      </c>
      <c r="E37" s="24">
        <v>2834</v>
      </c>
      <c r="F37" s="25">
        <f t="shared" ref="F37" si="6">E37/D37</f>
        <v>0.77073701387000271</v>
      </c>
      <c r="G37" s="38" t="str">
        <f>I37*100&amp;-J37*100&amp;"%"</f>
        <v>75,7-78,4%</v>
      </c>
      <c r="H37" s="26">
        <v>0.9</v>
      </c>
      <c r="I37" s="37">
        <v>0.75700000000000001</v>
      </c>
      <c r="J37" s="37">
        <v>0.78400000000000003</v>
      </c>
      <c r="K37" s="37">
        <f>F37-I37</f>
        <v>1.3737013870002701E-2</v>
      </c>
      <c r="L37" s="37">
        <f>J37-F37</f>
        <v>1.3262986129997323E-2</v>
      </c>
    </row>
    <row r="56" spans="1:13" ht="66.75" customHeight="1" x14ac:dyDescent="0.25">
      <c r="A56" s="67" t="s">
        <v>40</v>
      </c>
      <c r="B56" s="68" t="s">
        <v>44</v>
      </c>
      <c r="C56" s="68"/>
      <c r="D56" s="68" t="s">
        <v>45</v>
      </c>
      <c r="E56" s="68"/>
      <c r="F56" s="56" t="s">
        <v>46</v>
      </c>
      <c r="G56" s="57"/>
      <c r="H56" s="57"/>
      <c r="I56" s="58"/>
    </row>
    <row r="57" spans="1:13" ht="90" x14ac:dyDescent="0.25">
      <c r="A57" s="67"/>
      <c r="B57" s="33" t="s">
        <v>38</v>
      </c>
      <c r="C57" s="33" t="s">
        <v>39</v>
      </c>
      <c r="D57" s="33" t="s">
        <v>38</v>
      </c>
      <c r="E57" s="33" t="s">
        <v>39</v>
      </c>
      <c r="F57" s="33" t="s">
        <v>52</v>
      </c>
      <c r="G57" s="33" t="s">
        <v>58</v>
      </c>
      <c r="H57" s="33" t="s">
        <v>50</v>
      </c>
      <c r="I57" s="33" t="s">
        <v>58</v>
      </c>
      <c r="J57" s="36"/>
      <c r="K57" s="36"/>
      <c r="L57" s="36"/>
      <c r="M57" s="36"/>
    </row>
    <row r="58" spans="1:13" x14ac:dyDescent="0.25">
      <c r="A58" s="35" t="s">
        <v>32</v>
      </c>
      <c r="B58" s="27">
        <v>9</v>
      </c>
      <c r="C58" s="27">
        <v>54</v>
      </c>
      <c r="D58" s="27">
        <v>6</v>
      </c>
      <c r="E58" s="27">
        <v>51</v>
      </c>
      <c r="F58" s="32">
        <f>D58/B58</f>
        <v>0.66666666666666663</v>
      </c>
      <c r="G58" s="39" t="s">
        <v>60</v>
      </c>
      <c r="H58" s="32">
        <f t="shared" ref="H58:H64" si="7">E58/C58</f>
        <v>0.94444444444444442</v>
      </c>
      <c r="I58" s="39" t="s">
        <v>66</v>
      </c>
      <c r="J58" s="37"/>
      <c r="K58" s="37"/>
      <c r="L58" s="37"/>
      <c r="M58" s="37"/>
    </row>
    <row r="59" spans="1:13" x14ac:dyDescent="0.25">
      <c r="A59" s="35" t="s">
        <v>33</v>
      </c>
      <c r="B59" s="27">
        <v>26</v>
      </c>
      <c r="C59" s="27">
        <v>120</v>
      </c>
      <c r="D59" s="27">
        <v>23</v>
      </c>
      <c r="E59" s="27">
        <v>104</v>
      </c>
      <c r="F59" s="32">
        <f t="shared" ref="F59:F64" si="8">D59/B59</f>
        <v>0.88461538461538458</v>
      </c>
      <c r="G59" s="40" t="s">
        <v>59</v>
      </c>
      <c r="H59" s="32">
        <f t="shared" si="7"/>
        <v>0.8666666666666667</v>
      </c>
      <c r="I59" s="39" t="s">
        <v>59</v>
      </c>
    </row>
    <row r="60" spans="1:13" x14ac:dyDescent="0.25">
      <c r="A60" s="35" t="s">
        <v>34</v>
      </c>
      <c r="B60" s="27">
        <v>54</v>
      </c>
      <c r="C60" s="27">
        <v>447</v>
      </c>
      <c r="D60" s="27">
        <v>45</v>
      </c>
      <c r="E60" s="27">
        <v>367</v>
      </c>
      <c r="F60" s="32">
        <f t="shared" si="8"/>
        <v>0.83333333333333337</v>
      </c>
      <c r="G60" s="40" t="s">
        <v>61</v>
      </c>
      <c r="H60" s="32">
        <f t="shared" si="7"/>
        <v>0.82102908277404918</v>
      </c>
      <c r="I60" s="39" t="s">
        <v>67</v>
      </c>
    </row>
    <row r="61" spans="1:13" x14ac:dyDescent="0.25">
      <c r="A61" s="35" t="s">
        <v>35</v>
      </c>
      <c r="B61" s="27">
        <v>93</v>
      </c>
      <c r="C61" s="27">
        <v>769</v>
      </c>
      <c r="D61" s="27">
        <v>75</v>
      </c>
      <c r="E61" s="27">
        <v>594</v>
      </c>
      <c r="F61" s="32">
        <f t="shared" si="8"/>
        <v>0.80645161290322576</v>
      </c>
      <c r="G61" s="40" t="s">
        <v>62</v>
      </c>
      <c r="H61" s="32">
        <f t="shared" si="7"/>
        <v>0.77243172951885564</v>
      </c>
      <c r="I61" s="39" t="s">
        <v>68</v>
      </c>
    </row>
    <row r="62" spans="1:13" x14ac:dyDescent="0.25">
      <c r="A62" s="35" t="s">
        <v>36</v>
      </c>
      <c r="B62" s="27">
        <v>135</v>
      </c>
      <c r="C62" s="27">
        <v>1178</v>
      </c>
      <c r="D62" s="27">
        <v>104</v>
      </c>
      <c r="E62" s="27">
        <v>903</v>
      </c>
      <c r="F62" s="32">
        <f t="shared" si="8"/>
        <v>0.77037037037037037</v>
      </c>
      <c r="G62" s="40" t="s">
        <v>63</v>
      </c>
      <c r="H62" s="32">
        <f t="shared" si="7"/>
        <v>0.76655348047538197</v>
      </c>
      <c r="I62" s="39" t="s">
        <v>69</v>
      </c>
    </row>
    <row r="63" spans="1:13" x14ac:dyDescent="0.25">
      <c r="A63" s="31" t="s">
        <v>37</v>
      </c>
      <c r="B63" s="27">
        <v>56</v>
      </c>
      <c r="C63" s="27">
        <v>736</v>
      </c>
      <c r="D63" s="27">
        <v>41</v>
      </c>
      <c r="E63" s="27">
        <v>521</v>
      </c>
      <c r="F63" s="32">
        <f t="shared" si="8"/>
        <v>0.7321428571428571</v>
      </c>
      <c r="G63" s="40" t="s">
        <v>64</v>
      </c>
      <c r="H63" s="32">
        <f t="shared" si="7"/>
        <v>0.70788043478260865</v>
      </c>
      <c r="I63" s="39" t="s">
        <v>70</v>
      </c>
    </row>
    <row r="64" spans="1:13" x14ac:dyDescent="0.25">
      <c r="A64" s="28" t="s">
        <v>30</v>
      </c>
      <c r="B64" s="29">
        <f>SUM(B58:B63)</f>
        <v>373</v>
      </c>
      <c r="C64" s="29">
        <f>SUM(C58:C63)</f>
        <v>3304</v>
      </c>
      <c r="D64" s="29">
        <f>SUM(D58:D63)</f>
        <v>294</v>
      </c>
      <c r="E64" s="29">
        <f>SUM(E58:E63)</f>
        <v>2540</v>
      </c>
      <c r="F64" s="34">
        <f t="shared" si="8"/>
        <v>0.7882037533512064</v>
      </c>
      <c r="G64" s="40" t="s">
        <v>65</v>
      </c>
      <c r="H64" s="34">
        <f t="shared" si="7"/>
        <v>0.76876513317191286</v>
      </c>
      <c r="I64" s="39" t="s">
        <v>71</v>
      </c>
    </row>
    <row r="65" spans="1:9" x14ac:dyDescent="0.25">
      <c r="A65" s="28" t="s">
        <v>30</v>
      </c>
      <c r="B65" s="62">
        <f>SUM(B64:C64)</f>
        <v>3677</v>
      </c>
      <c r="C65" s="62"/>
      <c r="D65" s="62">
        <f>SUM(D64:E64)</f>
        <v>2834</v>
      </c>
      <c r="E65" s="62"/>
      <c r="F65" s="59">
        <f>D65/B65</f>
        <v>0.77073701387000271</v>
      </c>
      <c r="G65" s="60"/>
      <c r="H65" s="60"/>
      <c r="I65" s="61"/>
    </row>
  </sheetData>
  <mergeCells count="30">
    <mergeCell ref="V3:V5"/>
    <mergeCell ref="W3:W5"/>
    <mergeCell ref="F3:F5"/>
    <mergeCell ref="A9:B13"/>
    <mergeCell ref="A14:B26"/>
    <mergeCell ref="E3:E5"/>
    <mergeCell ref="R6:S18"/>
    <mergeCell ref="R26:T26"/>
    <mergeCell ref="R3:S5"/>
    <mergeCell ref="T3:T5"/>
    <mergeCell ref="U3:U5"/>
    <mergeCell ref="G3:G5"/>
    <mergeCell ref="A27:B27"/>
    <mergeCell ref="A34:C36"/>
    <mergeCell ref="D34:D36"/>
    <mergeCell ref="A6:B8"/>
    <mergeCell ref="A3:B5"/>
    <mergeCell ref="C3:C5"/>
    <mergeCell ref="D3:D5"/>
    <mergeCell ref="G34:G36"/>
    <mergeCell ref="F56:I56"/>
    <mergeCell ref="F65:I65"/>
    <mergeCell ref="B65:C65"/>
    <mergeCell ref="D65:E65"/>
    <mergeCell ref="F34:F36"/>
    <mergeCell ref="A37:C37"/>
    <mergeCell ref="A56:A57"/>
    <mergeCell ref="B56:C56"/>
    <mergeCell ref="D56:E56"/>
    <mergeCell ref="E34:E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F58" sqref="F58"/>
    </sheetView>
  </sheetViews>
  <sheetFormatPr defaultRowHeight="15" x14ac:dyDescent="0.25"/>
  <cols>
    <col min="3" max="3" width="20.5703125" customWidth="1"/>
    <col min="4" max="4" width="12.140625" customWidth="1"/>
    <col min="5" max="5" width="17.28515625" customWidth="1"/>
    <col min="6" max="6" width="20.85546875" customWidth="1"/>
    <col min="7" max="7" width="17" customWidth="1"/>
    <col min="11" max="11" width="21.42578125" customWidth="1"/>
    <col min="12" max="12" width="28.7109375" bestFit="1" customWidth="1"/>
  </cols>
  <sheetData>
    <row r="1" spans="1:9" x14ac:dyDescent="0.25">
      <c r="A1" s="4" t="s">
        <v>10</v>
      </c>
      <c r="B1" s="3"/>
      <c r="C1" s="3"/>
      <c r="D1" s="3"/>
      <c r="E1" s="8"/>
      <c r="F1" s="3"/>
    </row>
    <row r="2" spans="1:9" x14ac:dyDescent="0.25">
      <c r="A2" s="4"/>
      <c r="B2" s="3"/>
      <c r="C2" s="3"/>
      <c r="D2" s="3"/>
      <c r="E2" s="8"/>
      <c r="F2" s="3"/>
    </row>
    <row r="3" spans="1:9" ht="15" customHeight="1" x14ac:dyDescent="0.25">
      <c r="A3" s="86" t="s">
        <v>7</v>
      </c>
      <c r="B3" s="86"/>
      <c r="C3" s="86" t="s">
        <v>12</v>
      </c>
      <c r="D3" s="85" t="s">
        <v>27</v>
      </c>
      <c r="E3" s="85" t="s">
        <v>28</v>
      </c>
      <c r="F3" s="85" t="s">
        <v>29</v>
      </c>
      <c r="G3" s="7"/>
    </row>
    <row r="4" spans="1:9" ht="15" customHeight="1" x14ac:dyDescent="0.25">
      <c r="A4" s="86"/>
      <c r="B4" s="86"/>
      <c r="C4" s="86"/>
      <c r="D4" s="86"/>
      <c r="E4" s="85"/>
      <c r="F4" s="85"/>
      <c r="G4" s="7"/>
      <c r="H4" s="2"/>
      <c r="I4" s="2"/>
    </row>
    <row r="5" spans="1:9" ht="57.75" customHeight="1" x14ac:dyDescent="0.25">
      <c r="A5" s="86"/>
      <c r="B5" s="86"/>
      <c r="C5" s="86"/>
      <c r="D5" s="86"/>
      <c r="E5" s="85"/>
      <c r="F5" s="85"/>
      <c r="G5" s="7"/>
      <c r="H5" s="2"/>
      <c r="I5" s="2"/>
    </row>
    <row r="6" spans="1:9" x14ac:dyDescent="0.25">
      <c r="A6" s="86" t="s">
        <v>8</v>
      </c>
      <c r="B6" s="86"/>
      <c r="C6" s="16" t="s">
        <v>0</v>
      </c>
      <c r="D6" s="17">
        <v>866</v>
      </c>
      <c r="E6" s="17">
        <v>866</v>
      </c>
      <c r="F6" s="18">
        <f>E6/D6</f>
        <v>1</v>
      </c>
      <c r="G6" s="10">
        <f>$F$27</f>
        <v>0.76507164098404978</v>
      </c>
      <c r="H6" s="10">
        <v>0.9</v>
      </c>
      <c r="I6" s="1"/>
    </row>
    <row r="7" spans="1:9" x14ac:dyDescent="0.25">
      <c r="A7" s="86"/>
      <c r="B7" s="86"/>
      <c r="C7" s="16" t="s">
        <v>1</v>
      </c>
      <c r="D7" s="17">
        <v>562</v>
      </c>
      <c r="E7" s="17">
        <v>562</v>
      </c>
      <c r="F7" s="18">
        <f t="shared" ref="F7:F27" si="0">E7/D7</f>
        <v>1</v>
      </c>
      <c r="G7" s="10">
        <f t="shared" ref="G7:G26" si="1">$F$27</f>
        <v>0.76507164098404978</v>
      </c>
      <c r="H7" s="10">
        <v>0.9</v>
      </c>
    </row>
    <row r="8" spans="1:9" x14ac:dyDescent="0.25">
      <c r="A8" s="86"/>
      <c r="B8" s="86"/>
      <c r="C8" s="19" t="s">
        <v>2</v>
      </c>
      <c r="D8" s="20">
        <f>D6+D7</f>
        <v>1428</v>
      </c>
      <c r="E8" s="20">
        <f>SUM(E6:E7)</f>
        <v>1428</v>
      </c>
      <c r="F8" s="21">
        <f t="shared" si="0"/>
        <v>1</v>
      </c>
      <c r="G8" s="10">
        <f t="shared" si="1"/>
        <v>0.76507164098404978</v>
      </c>
      <c r="H8" s="10">
        <v>0.9</v>
      </c>
    </row>
    <row r="9" spans="1:9" x14ac:dyDescent="0.25">
      <c r="A9" s="86" t="s">
        <v>9</v>
      </c>
      <c r="B9" s="86"/>
      <c r="C9" s="16" t="s">
        <v>11</v>
      </c>
      <c r="D9" s="17">
        <v>461</v>
      </c>
      <c r="E9" s="17">
        <v>461</v>
      </c>
      <c r="F9" s="18">
        <f t="shared" si="0"/>
        <v>1</v>
      </c>
      <c r="G9" s="10">
        <f t="shared" si="1"/>
        <v>0.76507164098404978</v>
      </c>
      <c r="H9" s="10">
        <v>0.9</v>
      </c>
    </row>
    <row r="10" spans="1:9" x14ac:dyDescent="0.25">
      <c r="A10" s="86"/>
      <c r="B10" s="86"/>
      <c r="C10" s="16" t="s">
        <v>3</v>
      </c>
      <c r="D10" s="17">
        <v>363</v>
      </c>
      <c r="E10" s="17">
        <v>363</v>
      </c>
      <c r="F10" s="18">
        <f t="shared" si="0"/>
        <v>1</v>
      </c>
      <c r="G10" s="10">
        <f t="shared" si="1"/>
        <v>0.76507164098404978</v>
      </c>
      <c r="H10" s="10">
        <v>0.9</v>
      </c>
    </row>
    <row r="11" spans="1:9" x14ac:dyDescent="0.25">
      <c r="A11" s="86"/>
      <c r="B11" s="86"/>
      <c r="C11" s="16" t="s">
        <v>4</v>
      </c>
      <c r="D11" s="17">
        <v>367</v>
      </c>
      <c r="E11" s="17">
        <v>367</v>
      </c>
      <c r="F11" s="18">
        <f t="shared" si="0"/>
        <v>1</v>
      </c>
      <c r="G11" s="10">
        <f t="shared" si="1"/>
        <v>0.76507164098404978</v>
      </c>
      <c r="H11" s="10">
        <v>0.9</v>
      </c>
    </row>
    <row r="12" spans="1:9" x14ac:dyDescent="0.25">
      <c r="A12" s="86"/>
      <c r="B12" s="86"/>
      <c r="C12" s="16" t="s">
        <v>5</v>
      </c>
      <c r="D12" s="17">
        <v>202</v>
      </c>
      <c r="E12" s="17">
        <v>202</v>
      </c>
      <c r="F12" s="18">
        <f t="shared" si="0"/>
        <v>1</v>
      </c>
      <c r="G12" s="10">
        <f t="shared" si="1"/>
        <v>0.76507164098404978</v>
      </c>
      <c r="H12" s="10">
        <v>0.9</v>
      </c>
    </row>
    <row r="13" spans="1:9" x14ac:dyDescent="0.25">
      <c r="A13" s="86"/>
      <c r="B13" s="86"/>
      <c r="C13" s="19" t="s">
        <v>6</v>
      </c>
      <c r="D13" s="20">
        <f>SUM(D9:D12)</f>
        <v>1393</v>
      </c>
      <c r="E13" s="20">
        <v>1393</v>
      </c>
      <c r="F13" s="21">
        <f t="shared" si="0"/>
        <v>1</v>
      </c>
      <c r="G13" s="10">
        <f t="shared" si="1"/>
        <v>0.76507164098404978</v>
      </c>
      <c r="H13" s="10">
        <v>0.9</v>
      </c>
    </row>
    <row r="14" spans="1:9" x14ac:dyDescent="0.25">
      <c r="A14" s="86" t="s">
        <v>26</v>
      </c>
      <c r="B14" s="86"/>
      <c r="C14" s="17" t="s">
        <v>13</v>
      </c>
      <c r="D14" s="17">
        <v>7</v>
      </c>
      <c r="E14" s="17">
        <v>2</v>
      </c>
      <c r="F14" s="18">
        <v>0</v>
      </c>
      <c r="G14" s="10">
        <f t="shared" si="1"/>
        <v>0.76507164098404978</v>
      </c>
      <c r="H14" s="10">
        <v>0.9</v>
      </c>
    </row>
    <row r="15" spans="1:9" x14ac:dyDescent="0.25">
      <c r="A15" s="86"/>
      <c r="B15" s="86"/>
      <c r="C15" s="17" t="s">
        <v>14</v>
      </c>
      <c r="D15" s="17">
        <v>50</v>
      </c>
      <c r="E15" s="17">
        <v>0</v>
      </c>
      <c r="F15" s="18">
        <f t="shared" si="0"/>
        <v>0</v>
      </c>
      <c r="G15" s="10">
        <f t="shared" si="1"/>
        <v>0.76507164098404978</v>
      </c>
      <c r="H15" s="10">
        <v>0.9</v>
      </c>
    </row>
    <row r="16" spans="1:9" ht="15" customHeight="1" x14ac:dyDescent="0.25">
      <c r="A16" s="86"/>
      <c r="B16" s="86"/>
      <c r="C16" s="17" t="s">
        <v>15</v>
      </c>
      <c r="D16" s="17">
        <v>62</v>
      </c>
      <c r="E16" s="16">
        <v>4</v>
      </c>
      <c r="F16" s="18">
        <f t="shared" si="0"/>
        <v>6.4516129032258063E-2</v>
      </c>
      <c r="G16" s="10">
        <f t="shared" si="1"/>
        <v>0.76507164098404978</v>
      </c>
      <c r="H16" s="10">
        <v>0.9</v>
      </c>
    </row>
    <row r="17" spans="1:8" x14ac:dyDescent="0.25">
      <c r="A17" s="86"/>
      <c r="B17" s="86"/>
      <c r="C17" s="17" t="s">
        <v>16</v>
      </c>
      <c r="D17" s="17">
        <v>69</v>
      </c>
      <c r="E17" s="22">
        <v>0</v>
      </c>
      <c r="F17" s="18">
        <f t="shared" si="0"/>
        <v>0</v>
      </c>
      <c r="G17" s="10">
        <f t="shared" si="1"/>
        <v>0.76507164098404978</v>
      </c>
      <c r="H17" s="10">
        <v>0.9</v>
      </c>
    </row>
    <row r="18" spans="1:8" x14ac:dyDescent="0.25">
      <c r="A18" s="86"/>
      <c r="B18" s="86"/>
      <c r="C18" s="17" t="s">
        <v>17</v>
      </c>
      <c r="D18" s="17">
        <v>90</v>
      </c>
      <c r="E18" s="17">
        <v>0</v>
      </c>
      <c r="F18" s="18">
        <f t="shared" si="0"/>
        <v>0</v>
      </c>
      <c r="G18" s="10">
        <f t="shared" si="1"/>
        <v>0.76507164098404978</v>
      </c>
      <c r="H18" s="10">
        <v>0.9</v>
      </c>
    </row>
    <row r="19" spans="1:8" x14ac:dyDescent="0.25">
      <c r="A19" s="86"/>
      <c r="B19" s="86"/>
      <c r="C19" s="17" t="s">
        <v>18</v>
      </c>
      <c r="D19" s="17">
        <v>45</v>
      </c>
      <c r="E19" s="17">
        <v>0</v>
      </c>
      <c r="F19" s="18">
        <f t="shared" si="0"/>
        <v>0</v>
      </c>
      <c r="G19" s="10">
        <f t="shared" si="1"/>
        <v>0.76507164098404978</v>
      </c>
      <c r="H19" s="10">
        <v>0.9</v>
      </c>
    </row>
    <row r="20" spans="1:8" x14ac:dyDescent="0.25">
      <c r="A20" s="86"/>
      <c r="B20" s="86"/>
      <c r="C20" s="17" t="s">
        <v>19</v>
      </c>
      <c r="D20" s="17">
        <v>53</v>
      </c>
      <c r="E20" s="23">
        <v>0</v>
      </c>
      <c r="F20" s="18">
        <f t="shared" si="0"/>
        <v>0</v>
      </c>
      <c r="G20" s="10">
        <f t="shared" si="1"/>
        <v>0.76507164098404978</v>
      </c>
      <c r="H20" s="10">
        <v>0.9</v>
      </c>
    </row>
    <row r="21" spans="1:8" x14ac:dyDescent="0.25">
      <c r="A21" s="86"/>
      <c r="B21" s="86"/>
      <c r="C21" s="17" t="s">
        <v>20</v>
      </c>
      <c r="D21" s="17">
        <v>171</v>
      </c>
      <c r="E21" s="17">
        <v>2</v>
      </c>
      <c r="F21" s="18">
        <f t="shared" si="0"/>
        <v>1.1695906432748537E-2</v>
      </c>
      <c r="G21" s="10">
        <f t="shared" si="1"/>
        <v>0.76507164098404978</v>
      </c>
      <c r="H21" s="10">
        <v>0.9</v>
      </c>
    </row>
    <row r="22" spans="1:8" x14ac:dyDescent="0.25">
      <c r="A22" s="86"/>
      <c r="B22" s="86"/>
      <c r="C22" s="17" t="s">
        <v>21</v>
      </c>
      <c r="D22" s="17">
        <v>94</v>
      </c>
      <c r="E22" s="17">
        <v>0</v>
      </c>
      <c r="F22" s="18">
        <f t="shared" si="0"/>
        <v>0</v>
      </c>
      <c r="G22" s="10">
        <f t="shared" si="1"/>
        <v>0.76507164098404978</v>
      </c>
      <c r="H22" s="10">
        <v>0.9</v>
      </c>
    </row>
    <row r="23" spans="1:8" x14ac:dyDescent="0.25">
      <c r="A23" s="86"/>
      <c r="B23" s="86"/>
      <c r="C23" s="17" t="s">
        <v>22</v>
      </c>
      <c r="D23" s="17">
        <v>14</v>
      </c>
      <c r="E23" s="17">
        <v>0</v>
      </c>
      <c r="F23" s="18">
        <f t="shared" si="0"/>
        <v>0</v>
      </c>
      <c r="G23" s="10">
        <f t="shared" si="1"/>
        <v>0.76507164098404978</v>
      </c>
      <c r="H23" s="10">
        <v>0.9</v>
      </c>
    </row>
    <row r="24" spans="1:8" x14ac:dyDescent="0.25">
      <c r="A24" s="86"/>
      <c r="B24" s="86"/>
      <c r="C24" s="17" t="s">
        <v>23</v>
      </c>
      <c r="D24" s="17">
        <v>84</v>
      </c>
      <c r="E24" s="17">
        <v>0</v>
      </c>
      <c r="F24" s="18">
        <f t="shared" si="0"/>
        <v>0</v>
      </c>
      <c r="G24" s="10">
        <f t="shared" si="1"/>
        <v>0.76507164098404978</v>
      </c>
      <c r="H24" s="10">
        <v>0.9</v>
      </c>
    </row>
    <row r="25" spans="1:8" x14ac:dyDescent="0.25">
      <c r="A25" s="86"/>
      <c r="B25" s="86"/>
      <c r="C25" s="17" t="s">
        <v>24</v>
      </c>
      <c r="D25" s="17">
        <v>139</v>
      </c>
      <c r="E25" s="17">
        <v>1</v>
      </c>
      <c r="F25" s="18">
        <f t="shared" si="0"/>
        <v>7.1942446043165471E-3</v>
      </c>
      <c r="G25" s="10">
        <f t="shared" si="1"/>
        <v>0.76507164098404978</v>
      </c>
      <c r="H25" s="10">
        <v>0.9</v>
      </c>
    </row>
    <row r="26" spans="1:8" x14ac:dyDescent="0.25">
      <c r="A26" s="86"/>
      <c r="B26" s="86"/>
      <c r="C26" s="20" t="s">
        <v>25</v>
      </c>
      <c r="D26" s="20">
        <f>SUM(D14:D25)</f>
        <v>878</v>
      </c>
      <c r="E26" s="20">
        <v>9</v>
      </c>
      <c r="F26" s="21">
        <f t="shared" si="0"/>
        <v>1.0250569476082005E-2</v>
      </c>
      <c r="G26" s="10">
        <f t="shared" si="1"/>
        <v>0.76507164098404978</v>
      </c>
      <c r="H26" s="10">
        <v>0.9</v>
      </c>
    </row>
    <row r="27" spans="1:8" x14ac:dyDescent="0.25">
      <c r="A27" s="84" t="s">
        <v>30</v>
      </c>
      <c r="B27" s="84"/>
      <c r="C27" s="14"/>
      <c r="D27" s="14">
        <v>3699</v>
      </c>
      <c r="E27" s="14">
        <v>2830</v>
      </c>
      <c r="F27" s="15">
        <f t="shared" si="0"/>
        <v>0.76507164098404978</v>
      </c>
      <c r="G27" s="5"/>
    </row>
    <row r="28" spans="1:8" x14ac:dyDescent="0.25">
      <c r="A28" s="6"/>
      <c r="B28" s="6"/>
    </row>
    <row r="32" spans="1:8" x14ac:dyDescent="0.25">
      <c r="A32" s="11"/>
      <c r="B32" s="9"/>
    </row>
    <row r="34" spans="1:7" ht="15" customHeight="1" x14ac:dyDescent="0.25">
      <c r="A34" s="70" t="s">
        <v>31</v>
      </c>
      <c r="B34" s="71"/>
      <c r="C34" s="72"/>
      <c r="D34" s="53" t="s">
        <v>41</v>
      </c>
      <c r="E34" s="63" t="s">
        <v>42</v>
      </c>
      <c r="F34" s="63" t="s">
        <v>43</v>
      </c>
    </row>
    <row r="35" spans="1:7" ht="30" customHeight="1" x14ac:dyDescent="0.25">
      <c r="A35" s="73"/>
      <c r="B35" s="74"/>
      <c r="C35" s="75"/>
      <c r="D35" s="54"/>
      <c r="E35" s="63"/>
      <c r="F35" s="63"/>
    </row>
    <row r="36" spans="1:7" ht="55.5" customHeight="1" x14ac:dyDescent="0.25">
      <c r="A36" s="76"/>
      <c r="B36" s="77"/>
      <c r="C36" s="78"/>
      <c r="D36" s="55"/>
      <c r="E36" s="63"/>
      <c r="F36" s="63"/>
    </row>
    <row r="37" spans="1:7" x14ac:dyDescent="0.25">
      <c r="A37" s="64" t="s">
        <v>30</v>
      </c>
      <c r="B37" s="65"/>
      <c r="C37" s="66"/>
      <c r="D37" s="24">
        <v>3699</v>
      </c>
      <c r="E37" s="24">
        <v>2830</v>
      </c>
      <c r="F37" s="25">
        <f t="shared" ref="F37" si="2">E37/D37</f>
        <v>0.76507164098404978</v>
      </c>
      <c r="G37" s="26">
        <v>0.9</v>
      </c>
    </row>
    <row r="56" spans="1:7" ht="120" customHeight="1" x14ac:dyDescent="0.25">
      <c r="A56" s="67" t="s">
        <v>40</v>
      </c>
      <c r="B56" s="68" t="s">
        <v>41</v>
      </c>
      <c r="C56" s="68"/>
      <c r="D56" s="68" t="s">
        <v>42</v>
      </c>
      <c r="E56" s="68"/>
      <c r="F56" s="68" t="s">
        <v>43</v>
      </c>
      <c r="G56" s="68"/>
    </row>
    <row r="57" spans="1:7" ht="90" x14ac:dyDescent="0.25">
      <c r="A57" s="67"/>
      <c r="B57" s="33" t="s">
        <v>38</v>
      </c>
      <c r="C57" s="33" t="s">
        <v>39</v>
      </c>
      <c r="D57" s="33" t="s">
        <v>38</v>
      </c>
      <c r="E57" s="33" t="s">
        <v>39</v>
      </c>
      <c r="F57" s="33" t="s">
        <v>53</v>
      </c>
      <c r="G57" s="33" t="s">
        <v>51</v>
      </c>
    </row>
    <row r="58" spans="1:7" x14ac:dyDescent="0.25">
      <c r="A58" s="30" t="s">
        <v>32</v>
      </c>
      <c r="B58" s="27">
        <v>15</v>
      </c>
      <c r="C58" s="27">
        <v>50</v>
      </c>
      <c r="D58" s="27">
        <v>15</v>
      </c>
      <c r="E58" s="27">
        <v>48</v>
      </c>
      <c r="F58" s="32">
        <f>D58/B58</f>
        <v>1</v>
      </c>
      <c r="G58" s="32">
        <f>E58/C58</f>
        <v>0.96</v>
      </c>
    </row>
    <row r="59" spans="1:7" x14ac:dyDescent="0.25">
      <c r="A59" s="30" t="s">
        <v>33</v>
      </c>
      <c r="B59" s="27">
        <v>34</v>
      </c>
      <c r="C59" s="27">
        <v>126</v>
      </c>
      <c r="D59" s="27">
        <v>27</v>
      </c>
      <c r="E59" s="27">
        <v>116</v>
      </c>
      <c r="F59" s="32">
        <f t="shared" ref="F59:F64" si="3">D59/B59</f>
        <v>0.79411764705882348</v>
      </c>
      <c r="G59" s="32">
        <f t="shared" ref="G59:G63" si="4">E59/C59</f>
        <v>0.92063492063492058</v>
      </c>
    </row>
    <row r="60" spans="1:7" x14ac:dyDescent="0.25">
      <c r="A60" s="30" t="s">
        <v>34</v>
      </c>
      <c r="B60" s="27">
        <v>73</v>
      </c>
      <c r="C60" s="27">
        <v>442</v>
      </c>
      <c r="D60" s="27">
        <v>65</v>
      </c>
      <c r="E60" s="27">
        <v>358</v>
      </c>
      <c r="F60" s="32">
        <f t="shared" si="3"/>
        <v>0.8904109589041096</v>
      </c>
      <c r="G60" s="32">
        <f t="shared" si="4"/>
        <v>0.80995475113122173</v>
      </c>
    </row>
    <row r="61" spans="1:7" x14ac:dyDescent="0.25">
      <c r="A61" s="30" t="s">
        <v>35</v>
      </c>
      <c r="B61" s="27">
        <v>99</v>
      </c>
      <c r="C61" s="27">
        <v>822</v>
      </c>
      <c r="D61" s="27">
        <v>82</v>
      </c>
      <c r="E61" s="27">
        <v>640</v>
      </c>
      <c r="F61" s="32">
        <f t="shared" si="3"/>
        <v>0.82828282828282829</v>
      </c>
      <c r="G61" s="32">
        <f t="shared" si="4"/>
        <v>0.77858880778588813</v>
      </c>
    </row>
    <row r="62" spans="1:7" x14ac:dyDescent="0.25">
      <c r="A62" s="30" t="s">
        <v>36</v>
      </c>
      <c r="B62" s="27">
        <v>129</v>
      </c>
      <c r="C62" s="27">
        <v>1188</v>
      </c>
      <c r="D62" s="27">
        <v>95</v>
      </c>
      <c r="E62" s="27">
        <v>868</v>
      </c>
      <c r="F62" s="32">
        <f t="shared" si="3"/>
        <v>0.73643410852713176</v>
      </c>
      <c r="G62" s="32">
        <f t="shared" si="4"/>
        <v>0.73063973063973064</v>
      </c>
    </row>
    <row r="63" spans="1:7" x14ac:dyDescent="0.25">
      <c r="A63" s="31" t="s">
        <v>37</v>
      </c>
      <c r="B63" s="27">
        <v>50</v>
      </c>
      <c r="C63" s="27">
        <v>671</v>
      </c>
      <c r="D63" s="27">
        <v>35</v>
      </c>
      <c r="E63" s="27">
        <v>481</v>
      </c>
      <c r="F63" s="32">
        <f t="shared" si="3"/>
        <v>0.7</v>
      </c>
      <c r="G63" s="32">
        <f t="shared" si="4"/>
        <v>0.71684053651266766</v>
      </c>
    </row>
    <row r="64" spans="1:7" x14ac:dyDescent="0.25">
      <c r="A64" s="28" t="s">
        <v>30</v>
      </c>
      <c r="B64" s="29">
        <f>SUM(B58:B63)</f>
        <v>400</v>
      </c>
      <c r="C64" s="29">
        <f>SUM(C58:C63)</f>
        <v>3299</v>
      </c>
      <c r="D64" s="29">
        <f>SUM(D58:D63)</f>
        <v>319</v>
      </c>
      <c r="E64" s="29">
        <f>SUM(E58:E63)</f>
        <v>2511</v>
      </c>
      <c r="F64" s="34">
        <f t="shared" si="3"/>
        <v>0.79749999999999999</v>
      </c>
      <c r="G64" s="34">
        <f>E64/C64</f>
        <v>0.76113973931494394</v>
      </c>
    </row>
    <row r="65" spans="1:7" x14ac:dyDescent="0.25">
      <c r="A65" s="28" t="s">
        <v>30</v>
      </c>
      <c r="B65" s="62">
        <f>SUM(B64:C64)</f>
        <v>3699</v>
      </c>
      <c r="C65" s="62"/>
      <c r="D65" s="62">
        <f>SUM(D64:E64)</f>
        <v>2830</v>
      </c>
      <c r="E65" s="62"/>
      <c r="F65" s="83">
        <f>D65/B65</f>
        <v>0.76507164098404978</v>
      </c>
      <c r="G65" s="83"/>
    </row>
  </sheetData>
  <mergeCells count="21">
    <mergeCell ref="A27:B27"/>
    <mergeCell ref="D3:D5"/>
    <mergeCell ref="A6:B8"/>
    <mergeCell ref="A9:B13"/>
    <mergeCell ref="F3:F5"/>
    <mergeCell ref="A3:B5"/>
    <mergeCell ref="C3:C5"/>
    <mergeCell ref="E3:E5"/>
    <mergeCell ref="A14:B26"/>
    <mergeCell ref="A56:A57"/>
    <mergeCell ref="A34:C36"/>
    <mergeCell ref="D34:D36"/>
    <mergeCell ref="E34:E36"/>
    <mergeCell ref="F34:F36"/>
    <mergeCell ref="A37:C37"/>
    <mergeCell ref="F56:G56"/>
    <mergeCell ref="F65:G65"/>
    <mergeCell ref="D56:E56"/>
    <mergeCell ref="B56:C56"/>
    <mergeCell ref="B65:C65"/>
    <mergeCell ref="D65:E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2016-06-15T12:45:09Z</dcterms:created>
  <dcterms:modified xsi:type="dcterms:W3CDTF">2017-06-12T09:56:12Z</dcterms:modified>
</cp:coreProperties>
</file>